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https://raemineduc.sharepoint.com/sites/DesportosGmnicos2-1234/Documentos Partilhados/1234/programas de pontuação/"/>
    </mc:Choice>
  </mc:AlternateContent>
  <xr:revisionPtr revIDLastSave="3473" documentId="8_{625606B1-5D5D-4A1A-AF9B-B0CCA77E10CF}" xr6:coauthVersionLast="47" xr6:coauthVersionMax="47" xr10:uidLastSave="{DB26056B-CDCA-46DD-BF70-58432A94D93C}"/>
  <bookViews>
    <workbookView showSheetTabs="0" xWindow="-108" yWindow="-108" windowWidth="23256" windowHeight="13176" xr2:uid="{A6C62799-046F-4E3A-B8E5-58B4DD17D0B0}"/>
  </bookViews>
  <sheets>
    <sheet name="menú" sheetId="6" r:id="rId1"/>
    <sheet name="Relatório da competição" sheetId="12" r:id="rId2"/>
    <sheet name="fotos" sheetId="10" r:id="rId3"/>
    <sheet name="ajuizamento" sheetId="2" r:id="rId4"/>
    <sheet name="Classificação final" sheetId="8" r:id="rId5"/>
    <sheet name="quadro eletrónico" sheetId="11" r:id="rId6"/>
    <sheet name="ordem de passagem" sheetId="3" r:id="rId7"/>
    <sheet name="Ordenação" sheetId="7" r:id="rId8"/>
    <sheet name="dados" sheetId="4" state="hidden" r:id="rId9"/>
  </sheets>
  <definedNames>
    <definedName name="_xlnm._FilterDatabase" localSheetId="7" hidden="1">Ordenação!$B$12:$G$12</definedName>
    <definedName name="_xlnm.Print_Area" localSheetId="3">ajuizamento!$AK$1:$BZ$30</definedName>
    <definedName name="_xlnm.Print_Area" localSheetId="4">'Classificação final'!$A$1:$K$83</definedName>
    <definedName name="_xlnm.Print_Area" localSheetId="0">menú!$A$1:$P$22</definedName>
    <definedName name="_xlnm.Print_Area" localSheetId="1">'Relatório da competição'!$D$4:$AB$41</definedName>
    <definedName name="categoria">dados!$B$2:$B$3</definedName>
    <definedName name="clde">dados!$F$2:$F$25</definedName>
    <definedName name="foto">INDEX(fotos!$A$4:$A$162,MATCH('quadro eletrónico'!$B$6,fotos!$B$4:$B$162,0))</definedName>
    <definedName name="sexo">dados!$D$2:$D$3</definedName>
    <definedName name="tempo1">dados!$M$2:$M$3</definedName>
    <definedName name="tempo2">dados!$N$2</definedName>
    <definedName name="tempo3">dados!$O$2:$O$3</definedName>
    <definedName name="_xlnm.Print_Titles" localSheetId="4">'Classificação final'!$4:$12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E370" i="2" l="1"/>
  <c r="BY23" i="2"/>
  <c r="AG22" i="2" s="1"/>
  <c r="BY24" i="2"/>
  <c r="AH22" i="2" s="1"/>
  <c r="BY26" i="2"/>
  <c r="AG25" i="2" s="1"/>
  <c r="BY27" i="2"/>
  <c r="AH25" i="2" s="1"/>
  <c r="BY29" i="2"/>
  <c r="AG28" i="2" s="1"/>
  <c r="BY30" i="2"/>
  <c r="AH28" i="2" s="1"/>
  <c r="BY31" i="2"/>
  <c r="AF31" i="2" s="1"/>
  <c r="BY32" i="2"/>
  <c r="AG31" i="2" s="1"/>
  <c r="BY33" i="2"/>
  <c r="AH31" i="2" s="1"/>
  <c r="BY34" i="2"/>
  <c r="AF34" i="2" s="1"/>
  <c r="BY35" i="2"/>
  <c r="AG34" i="2" s="1"/>
  <c r="BY36" i="2"/>
  <c r="AH34" i="2" s="1"/>
  <c r="BY37" i="2"/>
  <c r="AF37" i="2" s="1"/>
  <c r="BY38" i="2"/>
  <c r="AG37" i="2" s="1"/>
  <c r="BY39" i="2"/>
  <c r="AH37" i="2" s="1"/>
  <c r="BY40" i="2"/>
  <c r="AF40" i="2" s="1"/>
  <c r="BY41" i="2"/>
  <c r="AG40" i="2" s="1"/>
  <c r="BY42" i="2"/>
  <c r="AH40" i="2" s="1"/>
  <c r="BY43" i="2"/>
  <c r="AF43" i="2" s="1"/>
  <c r="BY44" i="2"/>
  <c r="AG43" i="2" s="1"/>
  <c r="BY45" i="2"/>
  <c r="AH43" i="2" s="1"/>
  <c r="BY46" i="2"/>
  <c r="AF46" i="2" s="1"/>
  <c r="BY47" i="2"/>
  <c r="AG46" i="2" s="1"/>
  <c r="BY48" i="2"/>
  <c r="AH46" i="2" s="1"/>
  <c r="BY49" i="2"/>
  <c r="AF49" i="2" s="1"/>
  <c r="BY50" i="2"/>
  <c r="AG49" i="2" s="1"/>
  <c r="BY51" i="2"/>
  <c r="AH49" i="2" s="1"/>
  <c r="BY52" i="2"/>
  <c r="AF52" i="2" s="1"/>
  <c r="BY53" i="2"/>
  <c r="AG52" i="2" s="1"/>
  <c r="BY54" i="2"/>
  <c r="AH52" i="2" s="1"/>
  <c r="BY55" i="2"/>
  <c r="AF55" i="2" s="1"/>
  <c r="BY56" i="2"/>
  <c r="AG55" i="2" s="1"/>
  <c r="BY57" i="2"/>
  <c r="AH55" i="2" s="1"/>
  <c r="BY58" i="2"/>
  <c r="AF58" i="2" s="1"/>
  <c r="BY59" i="2"/>
  <c r="AG58" i="2" s="1"/>
  <c r="BY60" i="2"/>
  <c r="AH58" i="2" s="1"/>
  <c r="BY61" i="2"/>
  <c r="AF61" i="2" s="1"/>
  <c r="BY62" i="2"/>
  <c r="AG61" i="2" s="1"/>
  <c r="BY63" i="2"/>
  <c r="AH61" i="2" s="1"/>
  <c r="BY64" i="2"/>
  <c r="AF64" i="2" s="1"/>
  <c r="BY65" i="2"/>
  <c r="AG64" i="2" s="1"/>
  <c r="BY66" i="2"/>
  <c r="AH64" i="2" s="1"/>
  <c r="BY67" i="2"/>
  <c r="AF67" i="2" s="1"/>
  <c r="BY68" i="2"/>
  <c r="AG67" i="2" s="1"/>
  <c r="BY69" i="2"/>
  <c r="AH67" i="2" s="1"/>
  <c r="BY70" i="2"/>
  <c r="AF70" i="2" s="1"/>
  <c r="BY71" i="2"/>
  <c r="AG70" i="2" s="1"/>
  <c r="BY72" i="2"/>
  <c r="AH70" i="2" s="1"/>
  <c r="BY73" i="2"/>
  <c r="AF73" i="2" s="1"/>
  <c r="BY74" i="2"/>
  <c r="AG73" i="2" s="1"/>
  <c r="BY75" i="2"/>
  <c r="AH73" i="2" s="1"/>
  <c r="BY76" i="2"/>
  <c r="AF76" i="2" s="1"/>
  <c r="BY77" i="2"/>
  <c r="AG76" i="2" s="1"/>
  <c r="BY78" i="2"/>
  <c r="AH76" i="2" s="1"/>
  <c r="BY79" i="2"/>
  <c r="AF79" i="2" s="1"/>
  <c r="BY80" i="2"/>
  <c r="AG79" i="2" s="1"/>
  <c r="BY81" i="2"/>
  <c r="AH79" i="2" s="1"/>
  <c r="BY82" i="2"/>
  <c r="AF82" i="2" s="1"/>
  <c r="BY83" i="2"/>
  <c r="AG82" i="2" s="1"/>
  <c r="BY84" i="2"/>
  <c r="AH82" i="2" s="1"/>
  <c r="BY85" i="2"/>
  <c r="AF85" i="2" s="1"/>
  <c r="BY86" i="2"/>
  <c r="AG85" i="2" s="1"/>
  <c r="BY87" i="2"/>
  <c r="AH85" i="2" s="1"/>
  <c r="BY88" i="2"/>
  <c r="AF88" i="2" s="1"/>
  <c r="BY89" i="2"/>
  <c r="AG88" i="2" s="1"/>
  <c r="BY90" i="2"/>
  <c r="AH88" i="2" s="1"/>
  <c r="BY91" i="2"/>
  <c r="AF91" i="2" s="1"/>
  <c r="BY92" i="2"/>
  <c r="AG91" i="2" s="1"/>
  <c r="BY93" i="2"/>
  <c r="AH91" i="2" s="1"/>
  <c r="BY94" i="2"/>
  <c r="AF94" i="2" s="1"/>
  <c r="BY95" i="2"/>
  <c r="AG94" i="2" s="1"/>
  <c r="BY96" i="2"/>
  <c r="AH94" i="2" s="1"/>
  <c r="BY97" i="2"/>
  <c r="AF97" i="2" s="1"/>
  <c r="BY98" i="2"/>
  <c r="AG97" i="2" s="1"/>
  <c r="BY99" i="2"/>
  <c r="AH97" i="2" s="1"/>
  <c r="BY100" i="2"/>
  <c r="AF100" i="2" s="1"/>
  <c r="BY101" i="2"/>
  <c r="AG100" i="2" s="1"/>
  <c r="BY102" i="2"/>
  <c r="AH100" i="2" s="1"/>
  <c r="BY103" i="2"/>
  <c r="AF103" i="2" s="1"/>
  <c r="BY104" i="2"/>
  <c r="AG103" i="2" s="1"/>
  <c r="BY105" i="2"/>
  <c r="AH103" i="2" s="1"/>
  <c r="BY106" i="2"/>
  <c r="AF106" i="2" s="1"/>
  <c r="BY107" i="2"/>
  <c r="AG106" i="2" s="1"/>
  <c r="BY108" i="2"/>
  <c r="AH106" i="2" s="1"/>
  <c r="BY109" i="2"/>
  <c r="AF109" i="2" s="1"/>
  <c r="BY110" i="2"/>
  <c r="AG109" i="2" s="1"/>
  <c r="BY111" i="2"/>
  <c r="AH109" i="2" s="1"/>
  <c r="BY112" i="2"/>
  <c r="AF112" i="2" s="1"/>
  <c r="BY113" i="2"/>
  <c r="AG112" i="2" s="1"/>
  <c r="BY114" i="2"/>
  <c r="AH112" i="2" s="1"/>
  <c r="BY115" i="2"/>
  <c r="AF115" i="2" s="1"/>
  <c r="BY116" i="2"/>
  <c r="AG115" i="2" s="1"/>
  <c r="BY117" i="2"/>
  <c r="AH115" i="2" s="1"/>
  <c r="BY118" i="2"/>
  <c r="AF118" i="2" s="1"/>
  <c r="BY119" i="2"/>
  <c r="AG118" i="2" s="1"/>
  <c r="BY120" i="2"/>
  <c r="AH118" i="2" s="1"/>
  <c r="BY121" i="2"/>
  <c r="AF121" i="2" s="1"/>
  <c r="BY122" i="2"/>
  <c r="AG121" i="2" s="1"/>
  <c r="BY123" i="2"/>
  <c r="AH121" i="2" s="1"/>
  <c r="BY124" i="2"/>
  <c r="AF124" i="2" s="1"/>
  <c r="BY125" i="2"/>
  <c r="AG124" i="2" s="1"/>
  <c r="BY126" i="2"/>
  <c r="AH124" i="2" s="1"/>
  <c r="BY127" i="2"/>
  <c r="AF127" i="2" s="1"/>
  <c r="BY128" i="2"/>
  <c r="AG127" i="2" s="1"/>
  <c r="BY129" i="2"/>
  <c r="AH127" i="2" s="1"/>
  <c r="BY130" i="2"/>
  <c r="AF130" i="2" s="1"/>
  <c r="BY131" i="2"/>
  <c r="AG130" i="2" s="1"/>
  <c r="BY132" i="2"/>
  <c r="AH130" i="2" s="1"/>
  <c r="BY133" i="2"/>
  <c r="AF133" i="2" s="1"/>
  <c r="BY134" i="2"/>
  <c r="AG133" i="2" s="1"/>
  <c r="BY135" i="2"/>
  <c r="AH133" i="2" s="1"/>
  <c r="BY136" i="2"/>
  <c r="AF136" i="2" s="1"/>
  <c r="BY137" i="2"/>
  <c r="AG136" i="2" s="1"/>
  <c r="BY138" i="2"/>
  <c r="AH136" i="2" s="1"/>
  <c r="BY139" i="2"/>
  <c r="AF139" i="2" s="1"/>
  <c r="BY140" i="2"/>
  <c r="AG139" i="2" s="1"/>
  <c r="BY141" i="2"/>
  <c r="AH139" i="2" s="1"/>
  <c r="BY142" i="2"/>
  <c r="AF142" i="2" s="1"/>
  <c r="BY143" i="2"/>
  <c r="AG142" i="2" s="1"/>
  <c r="BY144" i="2"/>
  <c r="AH142" i="2" s="1"/>
  <c r="BY145" i="2"/>
  <c r="AF145" i="2" s="1"/>
  <c r="BY146" i="2"/>
  <c r="AG145" i="2" s="1"/>
  <c r="BY147" i="2"/>
  <c r="AH145" i="2" s="1"/>
  <c r="BY148" i="2"/>
  <c r="AF148" i="2" s="1"/>
  <c r="BY149" i="2"/>
  <c r="AG148" i="2" s="1"/>
  <c r="BY150" i="2"/>
  <c r="AH148" i="2" s="1"/>
  <c r="BY151" i="2"/>
  <c r="AF151" i="2" s="1"/>
  <c r="BY152" i="2"/>
  <c r="AG151" i="2" s="1"/>
  <c r="BY153" i="2"/>
  <c r="AH151" i="2" s="1"/>
  <c r="BY154" i="2"/>
  <c r="AF154" i="2" s="1"/>
  <c r="BY155" i="2"/>
  <c r="AG154" i="2" s="1"/>
  <c r="BY156" i="2"/>
  <c r="AH154" i="2" s="1"/>
  <c r="BY157" i="2"/>
  <c r="AF157" i="2" s="1"/>
  <c r="BY158" i="2"/>
  <c r="AG157" i="2" s="1"/>
  <c r="BY159" i="2"/>
  <c r="AH157" i="2" s="1"/>
  <c r="BY160" i="2"/>
  <c r="AF160" i="2" s="1"/>
  <c r="BY161" i="2"/>
  <c r="AG160" i="2" s="1"/>
  <c r="BY162" i="2"/>
  <c r="AH160" i="2" s="1"/>
  <c r="BY163" i="2"/>
  <c r="AF163" i="2" s="1"/>
  <c r="BY164" i="2"/>
  <c r="AG163" i="2" s="1"/>
  <c r="BY165" i="2"/>
  <c r="AH163" i="2" s="1"/>
  <c r="BY166" i="2"/>
  <c r="AF166" i="2" s="1"/>
  <c r="BY167" i="2"/>
  <c r="AG166" i="2" s="1"/>
  <c r="BY168" i="2"/>
  <c r="AH166" i="2" s="1"/>
  <c r="BY169" i="2"/>
  <c r="AF169" i="2" s="1"/>
  <c r="BY170" i="2"/>
  <c r="AG169" i="2" s="1"/>
  <c r="BY171" i="2"/>
  <c r="AH169" i="2" s="1"/>
  <c r="BY172" i="2"/>
  <c r="AF172" i="2" s="1"/>
  <c r="BY173" i="2"/>
  <c r="AG172" i="2" s="1"/>
  <c r="BY174" i="2"/>
  <c r="AH172" i="2" s="1"/>
  <c r="BY175" i="2"/>
  <c r="AF175" i="2" s="1"/>
  <c r="BY176" i="2"/>
  <c r="AG175" i="2" s="1"/>
  <c r="BY177" i="2"/>
  <c r="AH175" i="2" s="1"/>
  <c r="BY178" i="2"/>
  <c r="AF178" i="2" s="1"/>
  <c r="BY179" i="2"/>
  <c r="AG178" i="2" s="1"/>
  <c r="BY180" i="2"/>
  <c r="AH178" i="2" s="1"/>
  <c r="BY181" i="2"/>
  <c r="AF181" i="2" s="1"/>
  <c r="BY182" i="2"/>
  <c r="AG181" i="2" s="1"/>
  <c r="BY183" i="2"/>
  <c r="AH181" i="2" s="1"/>
  <c r="BY184" i="2"/>
  <c r="AF184" i="2" s="1"/>
  <c r="BY185" i="2"/>
  <c r="AG184" i="2" s="1"/>
  <c r="BY186" i="2"/>
  <c r="AH184" i="2" s="1"/>
  <c r="BY187" i="2"/>
  <c r="AF187" i="2" s="1"/>
  <c r="BY188" i="2"/>
  <c r="AG187" i="2" s="1"/>
  <c r="BY189" i="2"/>
  <c r="AH187" i="2" s="1"/>
  <c r="BY190" i="2"/>
  <c r="AF190" i="2" s="1"/>
  <c r="BY191" i="2"/>
  <c r="AG190" i="2" s="1"/>
  <c r="BY192" i="2"/>
  <c r="AH190" i="2" s="1"/>
  <c r="BY193" i="2"/>
  <c r="AF193" i="2" s="1"/>
  <c r="BY194" i="2"/>
  <c r="AG193" i="2" s="1"/>
  <c r="BY195" i="2"/>
  <c r="AH193" i="2" s="1"/>
  <c r="BY196" i="2"/>
  <c r="AF196" i="2" s="1"/>
  <c r="BY197" i="2"/>
  <c r="AG196" i="2" s="1"/>
  <c r="BY198" i="2"/>
  <c r="AH196" i="2" s="1"/>
  <c r="BY199" i="2"/>
  <c r="AF199" i="2" s="1"/>
  <c r="BY200" i="2"/>
  <c r="AG199" i="2" s="1"/>
  <c r="BY201" i="2"/>
  <c r="AH199" i="2" s="1"/>
  <c r="BY202" i="2"/>
  <c r="AF202" i="2" s="1"/>
  <c r="BY203" i="2"/>
  <c r="AG202" i="2" s="1"/>
  <c r="BY204" i="2"/>
  <c r="AH202" i="2" s="1"/>
  <c r="BY205" i="2"/>
  <c r="AF205" i="2" s="1"/>
  <c r="BY206" i="2"/>
  <c r="AG205" i="2" s="1"/>
  <c r="BY207" i="2"/>
  <c r="AH205" i="2" s="1"/>
  <c r="BY208" i="2"/>
  <c r="AF208" i="2" s="1"/>
  <c r="BY209" i="2"/>
  <c r="AG208" i="2" s="1"/>
  <c r="BY210" i="2"/>
  <c r="AH208" i="2" s="1"/>
  <c r="BY211" i="2"/>
  <c r="AF211" i="2" s="1"/>
  <c r="BY212" i="2"/>
  <c r="AG211" i="2" s="1"/>
  <c r="BY213" i="2"/>
  <c r="AH211" i="2" s="1"/>
  <c r="BY214" i="2"/>
  <c r="AF214" i="2" s="1"/>
  <c r="BY215" i="2"/>
  <c r="AG214" i="2" s="1"/>
  <c r="BY216" i="2"/>
  <c r="AH214" i="2" s="1"/>
  <c r="BY217" i="2"/>
  <c r="AF217" i="2" s="1"/>
  <c r="BY218" i="2"/>
  <c r="AG217" i="2" s="1"/>
  <c r="BY219" i="2"/>
  <c r="AH217" i="2" s="1"/>
  <c r="BY220" i="2"/>
  <c r="AF220" i="2" s="1"/>
  <c r="BY221" i="2"/>
  <c r="AG220" i="2" s="1"/>
  <c r="BY222" i="2"/>
  <c r="AH220" i="2" s="1"/>
  <c r="BY223" i="2"/>
  <c r="AF223" i="2" s="1"/>
  <c r="BY224" i="2"/>
  <c r="AG223" i="2" s="1"/>
  <c r="BY225" i="2"/>
  <c r="AH223" i="2" s="1"/>
  <c r="BY226" i="2"/>
  <c r="AF226" i="2" s="1"/>
  <c r="BY227" i="2"/>
  <c r="AG226" i="2" s="1"/>
  <c r="BY228" i="2"/>
  <c r="AH226" i="2" s="1"/>
  <c r="BY229" i="2"/>
  <c r="AF229" i="2" s="1"/>
  <c r="BY230" i="2"/>
  <c r="AG229" i="2" s="1"/>
  <c r="BY231" i="2"/>
  <c r="AH229" i="2" s="1"/>
  <c r="BY232" i="2"/>
  <c r="AF232" i="2" s="1"/>
  <c r="BY233" i="2"/>
  <c r="AG232" i="2" s="1"/>
  <c r="BY234" i="2"/>
  <c r="AH232" i="2" s="1"/>
  <c r="BY235" i="2"/>
  <c r="AF235" i="2" s="1"/>
  <c r="BY236" i="2"/>
  <c r="AG235" i="2" s="1"/>
  <c r="BY237" i="2"/>
  <c r="AH235" i="2" s="1"/>
  <c r="BY238" i="2"/>
  <c r="AF238" i="2" s="1"/>
  <c r="BY239" i="2"/>
  <c r="AG238" i="2" s="1"/>
  <c r="BY240" i="2"/>
  <c r="AH238" i="2" s="1"/>
  <c r="BY241" i="2"/>
  <c r="AF241" i="2" s="1"/>
  <c r="BY242" i="2"/>
  <c r="AG241" i="2" s="1"/>
  <c r="BY243" i="2"/>
  <c r="AH241" i="2" s="1"/>
  <c r="BY244" i="2"/>
  <c r="AF244" i="2" s="1"/>
  <c r="BY245" i="2"/>
  <c r="AG244" i="2" s="1"/>
  <c r="BY246" i="2"/>
  <c r="AH244" i="2" s="1"/>
  <c r="BY247" i="2"/>
  <c r="AF247" i="2" s="1"/>
  <c r="BY248" i="2"/>
  <c r="AG247" i="2" s="1"/>
  <c r="BY249" i="2"/>
  <c r="AH247" i="2" s="1"/>
  <c r="BY250" i="2"/>
  <c r="AF250" i="2" s="1"/>
  <c r="BY251" i="2"/>
  <c r="AG250" i="2" s="1"/>
  <c r="BY252" i="2"/>
  <c r="AH250" i="2" s="1"/>
  <c r="BY253" i="2"/>
  <c r="AF253" i="2" s="1"/>
  <c r="BY254" i="2"/>
  <c r="AG253" i="2" s="1"/>
  <c r="BY255" i="2"/>
  <c r="AH253" i="2" s="1"/>
  <c r="BY256" i="2"/>
  <c r="AF256" i="2" s="1"/>
  <c r="BY257" i="2"/>
  <c r="AG256" i="2" s="1"/>
  <c r="BY258" i="2"/>
  <c r="AH256" i="2" s="1"/>
  <c r="BY259" i="2"/>
  <c r="AF259" i="2" s="1"/>
  <c r="BY260" i="2"/>
  <c r="AG259" i="2" s="1"/>
  <c r="BY261" i="2"/>
  <c r="AH259" i="2" s="1"/>
  <c r="BY262" i="2"/>
  <c r="AF262" i="2" s="1"/>
  <c r="BY263" i="2"/>
  <c r="AG262" i="2" s="1"/>
  <c r="BY264" i="2"/>
  <c r="AH262" i="2" s="1"/>
  <c r="BY265" i="2"/>
  <c r="AF265" i="2" s="1"/>
  <c r="BY266" i="2"/>
  <c r="AG265" i="2" s="1"/>
  <c r="BY267" i="2"/>
  <c r="AH265" i="2" s="1"/>
  <c r="BY268" i="2"/>
  <c r="AF268" i="2" s="1"/>
  <c r="BY269" i="2"/>
  <c r="AG268" i="2" s="1"/>
  <c r="BY270" i="2"/>
  <c r="AH268" i="2" s="1"/>
  <c r="BY271" i="2"/>
  <c r="AF271" i="2" s="1"/>
  <c r="BY272" i="2"/>
  <c r="AG271" i="2" s="1"/>
  <c r="BY273" i="2"/>
  <c r="AH271" i="2" s="1"/>
  <c r="BY274" i="2"/>
  <c r="AF274" i="2" s="1"/>
  <c r="BY275" i="2"/>
  <c r="AG274" i="2" s="1"/>
  <c r="BY276" i="2"/>
  <c r="AH274" i="2" s="1"/>
  <c r="BY277" i="2"/>
  <c r="AF277" i="2" s="1"/>
  <c r="BY278" i="2"/>
  <c r="AG277" i="2" s="1"/>
  <c r="BY279" i="2"/>
  <c r="AH277" i="2" s="1"/>
  <c r="BY280" i="2"/>
  <c r="AF280" i="2" s="1"/>
  <c r="BY281" i="2"/>
  <c r="AG280" i="2" s="1"/>
  <c r="BY282" i="2"/>
  <c r="AH280" i="2" s="1"/>
  <c r="BY283" i="2"/>
  <c r="AF283" i="2" s="1"/>
  <c r="BY284" i="2"/>
  <c r="AG283" i="2" s="1"/>
  <c r="BY285" i="2"/>
  <c r="AH283" i="2" s="1"/>
  <c r="BY286" i="2"/>
  <c r="AF286" i="2" s="1"/>
  <c r="BY287" i="2"/>
  <c r="AG286" i="2" s="1"/>
  <c r="BY288" i="2"/>
  <c r="AH286" i="2" s="1"/>
  <c r="BY289" i="2"/>
  <c r="AF289" i="2" s="1"/>
  <c r="BY290" i="2"/>
  <c r="AG289" i="2" s="1"/>
  <c r="BY291" i="2"/>
  <c r="AH289" i="2" s="1"/>
  <c r="BY292" i="2"/>
  <c r="AF292" i="2" s="1"/>
  <c r="BY293" i="2"/>
  <c r="AG292" i="2" s="1"/>
  <c r="BY294" i="2"/>
  <c r="AH292" i="2" s="1"/>
  <c r="BY295" i="2"/>
  <c r="AF295" i="2" s="1"/>
  <c r="BY296" i="2"/>
  <c r="AG295" i="2" s="1"/>
  <c r="BY297" i="2"/>
  <c r="AH295" i="2" s="1"/>
  <c r="BY298" i="2"/>
  <c r="AF298" i="2" s="1"/>
  <c r="BY299" i="2"/>
  <c r="AG298" i="2" s="1"/>
  <c r="BY300" i="2"/>
  <c r="AH298" i="2" s="1"/>
  <c r="BY301" i="2"/>
  <c r="AF301" i="2" s="1"/>
  <c r="BY302" i="2"/>
  <c r="AG301" i="2" s="1"/>
  <c r="BY303" i="2"/>
  <c r="AH301" i="2" s="1"/>
  <c r="BY304" i="2"/>
  <c r="AF304" i="2" s="1"/>
  <c r="BY305" i="2"/>
  <c r="AG304" i="2" s="1"/>
  <c r="BY306" i="2"/>
  <c r="AH304" i="2" s="1"/>
  <c r="BY307" i="2"/>
  <c r="AF307" i="2" s="1"/>
  <c r="BY308" i="2"/>
  <c r="AG307" i="2" s="1"/>
  <c r="BY309" i="2"/>
  <c r="AH307" i="2" s="1"/>
  <c r="BY310" i="2"/>
  <c r="AF310" i="2" s="1"/>
  <c r="BY311" i="2"/>
  <c r="AG310" i="2" s="1"/>
  <c r="BY312" i="2"/>
  <c r="AH310" i="2" s="1"/>
  <c r="BY313" i="2"/>
  <c r="AF313" i="2" s="1"/>
  <c r="BY314" i="2"/>
  <c r="AG313" i="2" s="1"/>
  <c r="BY315" i="2"/>
  <c r="AH313" i="2" s="1"/>
  <c r="BY316" i="2"/>
  <c r="AF316" i="2" s="1"/>
  <c r="BY317" i="2"/>
  <c r="AG316" i="2" s="1"/>
  <c r="BY318" i="2"/>
  <c r="AH316" i="2" s="1"/>
  <c r="BY319" i="2"/>
  <c r="AF319" i="2" s="1"/>
  <c r="BY320" i="2"/>
  <c r="AG319" i="2" s="1"/>
  <c r="BY321" i="2"/>
  <c r="AH319" i="2" s="1"/>
  <c r="BY322" i="2"/>
  <c r="AF322" i="2" s="1"/>
  <c r="BY323" i="2"/>
  <c r="AG322" i="2" s="1"/>
  <c r="BY324" i="2"/>
  <c r="AH322" i="2" s="1"/>
  <c r="BY325" i="2"/>
  <c r="AF325" i="2" s="1"/>
  <c r="BY326" i="2"/>
  <c r="AG325" i="2" s="1"/>
  <c r="BY327" i="2"/>
  <c r="AH325" i="2" s="1"/>
  <c r="BY328" i="2"/>
  <c r="AF328" i="2" s="1"/>
  <c r="BY329" i="2"/>
  <c r="AG328" i="2" s="1"/>
  <c r="BY330" i="2"/>
  <c r="AH328" i="2" s="1"/>
  <c r="BY331" i="2"/>
  <c r="AF331" i="2" s="1"/>
  <c r="BY332" i="2"/>
  <c r="AG331" i="2" s="1"/>
  <c r="BY333" i="2"/>
  <c r="AH331" i="2" s="1"/>
  <c r="BY334" i="2"/>
  <c r="AF334" i="2" s="1"/>
  <c r="BY335" i="2"/>
  <c r="AG334" i="2" s="1"/>
  <c r="BY336" i="2"/>
  <c r="AH334" i="2" s="1"/>
  <c r="BY337" i="2"/>
  <c r="AF337" i="2" s="1"/>
  <c r="BY338" i="2"/>
  <c r="AG337" i="2" s="1"/>
  <c r="BY339" i="2"/>
  <c r="AH337" i="2" s="1"/>
  <c r="BY340" i="2"/>
  <c r="AF340" i="2" s="1"/>
  <c r="BY341" i="2"/>
  <c r="AG340" i="2" s="1"/>
  <c r="BY342" i="2"/>
  <c r="AH340" i="2" s="1"/>
  <c r="BY343" i="2"/>
  <c r="AF343" i="2" s="1"/>
  <c r="BY344" i="2"/>
  <c r="AG343" i="2" s="1"/>
  <c r="BY345" i="2"/>
  <c r="AH343" i="2" s="1"/>
  <c r="BY346" i="2"/>
  <c r="AF346" i="2" s="1"/>
  <c r="BY347" i="2"/>
  <c r="AG346" i="2" s="1"/>
  <c r="BY348" i="2"/>
  <c r="AH346" i="2" s="1"/>
  <c r="BY349" i="2"/>
  <c r="AF349" i="2" s="1"/>
  <c r="BY350" i="2"/>
  <c r="AG349" i="2" s="1"/>
  <c r="BY351" i="2"/>
  <c r="AH349" i="2" s="1"/>
  <c r="BY352" i="2"/>
  <c r="AF352" i="2" s="1"/>
  <c r="BY353" i="2"/>
  <c r="AG352" i="2" s="1"/>
  <c r="BY354" i="2"/>
  <c r="AH352" i="2" s="1"/>
  <c r="BY355" i="2"/>
  <c r="AF355" i="2" s="1"/>
  <c r="BY356" i="2"/>
  <c r="AG355" i="2" s="1"/>
  <c r="BY357" i="2"/>
  <c r="AH355" i="2" s="1"/>
  <c r="BY358" i="2"/>
  <c r="AF358" i="2" s="1"/>
  <c r="BY359" i="2"/>
  <c r="AG358" i="2" s="1"/>
  <c r="BY360" i="2"/>
  <c r="AH358" i="2" s="1"/>
  <c r="BY361" i="2"/>
  <c r="AF361" i="2" s="1"/>
  <c r="BY362" i="2"/>
  <c r="AG361" i="2" s="1"/>
  <c r="BY363" i="2"/>
  <c r="AH361" i="2" s="1"/>
  <c r="BY364" i="2"/>
  <c r="AF364" i="2" s="1"/>
  <c r="BY365" i="2"/>
  <c r="AG364" i="2" s="1"/>
  <c r="BY366" i="2"/>
  <c r="AH364" i="2" s="1"/>
  <c r="BY367" i="2"/>
  <c r="AF367" i="2" s="1"/>
  <c r="BY368" i="2"/>
  <c r="AG367" i="2" s="1"/>
  <c r="BY369" i="2"/>
  <c r="AH367" i="2" s="1"/>
  <c r="O372" i="2"/>
  <c r="R372" i="2" s="1"/>
  <c r="M372" i="2"/>
  <c r="Q372" i="2" s="1"/>
  <c r="L372" i="2"/>
  <c r="P372" i="2" s="1"/>
  <c r="O371" i="2"/>
  <c r="R371" i="2" s="1"/>
  <c r="M371" i="2"/>
  <c r="Q371" i="2" s="1"/>
  <c r="L371" i="2"/>
  <c r="P371" i="2" s="1"/>
  <c r="O370" i="2"/>
  <c r="R370" i="2" s="1"/>
  <c r="M370" i="2"/>
  <c r="Q370" i="2" s="1"/>
  <c r="L370" i="2"/>
  <c r="P370" i="2" s="1"/>
  <c r="O369" i="2"/>
  <c r="R369" i="2" s="1"/>
  <c r="M369" i="2"/>
  <c r="Q369" i="2" s="1"/>
  <c r="L369" i="2"/>
  <c r="P369" i="2" s="1"/>
  <c r="O368" i="2"/>
  <c r="R368" i="2" s="1"/>
  <c r="M368" i="2"/>
  <c r="Q368" i="2" s="1"/>
  <c r="L368" i="2"/>
  <c r="P368" i="2" s="1"/>
  <c r="O367" i="2"/>
  <c r="R367" i="2" s="1"/>
  <c r="M367" i="2"/>
  <c r="Q367" i="2" s="1"/>
  <c r="L367" i="2"/>
  <c r="P367" i="2" s="1"/>
  <c r="O366" i="2"/>
  <c r="R366" i="2" s="1"/>
  <c r="M366" i="2"/>
  <c r="Q366" i="2" s="1"/>
  <c r="L366" i="2"/>
  <c r="P366" i="2" s="1"/>
  <c r="O365" i="2"/>
  <c r="R365" i="2" s="1"/>
  <c r="M365" i="2"/>
  <c r="Q365" i="2" s="1"/>
  <c r="L365" i="2"/>
  <c r="P365" i="2" s="1"/>
  <c r="O364" i="2"/>
  <c r="R364" i="2" s="1"/>
  <c r="M364" i="2"/>
  <c r="Q364" i="2" s="1"/>
  <c r="L364" i="2"/>
  <c r="P364" i="2" s="1"/>
  <c r="O363" i="2"/>
  <c r="R363" i="2" s="1"/>
  <c r="M363" i="2"/>
  <c r="Q363" i="2" s="1"/>
  <c r="L363" i="2"/>
  <c r="P363" i="2" s="1"/>
  <c r="O362" i="2"/>
  <c r="R362" i="2" s="1"/>
  <c r="M362" i="2"/>
  <c r="Q362" i="2" s="1"/>
  <c r="L362" i="2"/>
  <c r="P362" i="2" s="1"/>
  <c r="O361" i="2"/>
  <c r="R361" i="2" s="1"/>
  <c r="M361" i="2"/>
  <c r="Q361" i="2" s="1"/>
  <c r="L361" i="2"/>
  <c r="P361" i="2" s="1"/>
  <c r="O360" i="2"/>
  <c r="R360" i="2" s="1"/>
  <c r="M360" i="2"/>
  <c r="Q360" i="2" s="1"/>
  <c r="L360" i="2"/>
  <c r="P360" i="2" s="1"/>
  <c r="O359" i="2"/>
  <c r="R359" i="2" s="1"/>
  <c r="M359" i="2"/>
  <c r="Q359" i="2" s="1"/>
  <c r="L359" i="2"/>
  <c r="P359" i="2" s="1"/>
  <c r="O358" i="2"/>
  <c r="R358" i="2" s="1"/>
  <c r="M358" i="2"/>
  <c r="Q358" i="2" s="1"/>
  <c r="L358" i="2"/>
  <c r="P358" i="2" s="1"/>
  <c r="O357" i="2"/>
  <c r="R357" i="2" s="1"/>
  <c r="M357" i="2"/>
  <c r="Q357" i="2" s="1"/>
  <c r="L357" i="2"/>
  <c r="P357" i="2" s="1"/>
  <c r="O356" i="2"/>
  <c r="R356" i="2" s="1"/>
  <c r="M356" i="2"/>
  <c r="Q356" i="2" s="1"/>
  <c r="L356" i="2"/>
  <c r="P356" i="2" s="1"/>
  <c r="O355" i="2"/>
  <c r="R355" i="2" s="1"/>
  <c r="M355" i="2"/>
  <c r="Q355" i="2" s="1"/>
  <c r="L355" i="2"/>
  <c r="P355" i="2" s="1"/>
  <c r="O354" i="2"/>
  <c r="R354" i="2" s="1"/>
  <c r="M354" i="2"/>
  <c r="Q354" i="2" s="1"/>
  <c r="L354" i="2"/>
  <c r="P354" i="2" s="1"/>
  <c r="O353" i="2"/>
  <c r="R353" i="2" s="1"/>
  <c r="M353" i="2"/>
  <c r="Q353" i="2" s="1"/>
  <c r="L353" i="2"/>
  <c r="P353" i="2" s="1"/>
  <c r="O352" i="2"/>
  <c r="R352" i="2" s="1"/>
  <c r="M352" i="2"/>
  <c r="Q352" i="2" s="1"/>
  <c r="L352" i="2"/>
  <c r="P352" i="2" s="1"/>
  <c r="O351" i="2"/>
  <c r="R351" i="2" s="1"/>
  <c r="M351" i="2"/>
  <c r="Q351" i="2" s="1"/>
  <c r="L351" i="2"/>
  <c r="P351" i="2" s="1"/>
  <c r="O350" i="2"/>
  <c r="R350" i="2" s="1"/>
  <c r="M350" i="2"/>
  <c r="Q350" i="2" s="1"/>
  <c r="L350" i="2"/>
  <c r="P350" i="2" s="1"/>
  <c r="O349" i="2"/>
  <c r="R349" i="2" s="1"/>
  <c r="M349" i="2"/>
  <c r="Q349" i="2" s="1"/>
  <c r="L349" i="2"/>
  <c r="P349" i="2" s="1"/>
  <c r="O348" i="2"/>
  <c r="R348" i="2" s="1"/>
  <c r="M348" i="2"/>
  <c r="Q348" i="2" s="1"/>
  <c r="L348" i="2"/>
  <c r="P348" i="2" s="1"/>
  <c r="O347" i="2"/>
  <c r="R347" i="2" s="1"/>
  <c r="M347" i="2"/>
  <c r="Q347" i="2" s="1"/>
  <c r="L347" i="2"/>
  <c r="P347" i="2" s="1"/>
  <c r="O346" i="2"/>
  <c r="R346" i="2" s="1"/>
  <c r="M346" i="2"/>
  <c r="Q346" i="2" s="1"/>
  <c r="L346" i="2"/>
  <c r="P346" i="2" s="1"/>
  <c r="O345" i="2"/>
  <c r="R345" i="2" s="1"/>
  <c r="M345" i="2"/>
  <c r="Q345" i="2" s="1"/>
  <c r="L345" i="2"/>
  <c r="P345" i="2" s="1"/>
  <c r="O344" i="2"/>
  <c r="R344" i="2" s="1"/>
  <c r="M344" i="2"/>
  <c r="Q344" i="2" s="1"/>
  <c r="L344" i="2"/>
  <c r="P344" i="2" s="1"/>
  <c r="O343" i="2"/>
  <c r="R343" i="2" s="1"/>
  <c r="M343" i="2"/>
  <c r="Q343" i="2" s="1"/>
  <c r="L343" i="2"/>
  <c r="P343" i="2" s="1"/>
  <c r="O342" i="2"/>
  <c r="R342" i="2" s="1"/>
  <c r="M342" i="2"/>
  <c r="Q342" i="2" s="1"/>
  <c r="L342" i="2"/>
  <c r="P342" i="2" s="1"/>
  <c r="O341" i="2"/>
  <c r="R341" i="2" s="1"/>
  <c r="M341" i="2"/>
  <c r="Q341" i="2" s="1"/>
  <c r="L341" i="2"/>
  <c r="P341" i="2" s="1"/>
  <c r="O340" i="2"/>
  <c r="R340" i="2" s="1"/>
  <c r="M340" i="2"/>
  <c r="Q340" i="2" s="1"/>
  <c r="L340" i="2"/>
  <c r="P340" i="2" s="1"/>
  <c r="O339" i="2"/>
  <c r="R339" i="2" s="1"/>
  <c r="M339" i="2"/>
  <c r="Q339" i="2" s="1"/>
  <c r="L339" i="2"/>
  <c r="P339" i="2" s="1"/>
  <c r="O338" i="2"/>
  <c r="R338" i="2" s="1"/>
  <c r="M338" i="2"/>
  <c r="Q338" i="2" s="1"/>
  <c r="L338" i="2"/>
  <c r="P338" i="2" s="1"/>
  <c r="O337" i="2"/>
  <c r="R337" i="2" s="1"/>
  <c r="M337" i="2"/>
  <c r="Q337" i="2" s="1"/>
  <c r="L337" i="2"/>
  <c r="P337" i="2" s="1"/>
  <c r="O336" i="2"/>
  <c r="R336" i="2" s="1"/>
  <c r="M336" i="2"/>
  <c r="Q336" i="2" s="1"/>
  <c r="L336" i="2"/>
  <c r="P336" i="2" s="1"/>
  <c r="O335" i="2"/>
  <c r="R335" i="2" s="1"/>
  <c r="M335" i="2"/>
  <c r="Q335" i="2" s="1"/>
  <c r="L335" i="2"/>
  <c r="P335" i="2" s="1"/>
  <c r="O334" i="2"/>
  <c r="R334" i="2" s="1"/>
  <c r="M334" i="2"/>
  <c r="Q334" i="2" s="1"/>
  <c r="L334" i="2"/>
  <c r="P334" i="2" s="1"/>
  <c r="O333" i="2"/>
  <c r="R333" i="2" s="1"/>
  <c r="M333" i="2"/>
  <c r="Q333" i="2" s="1"/>
  <c r="L333" i="2"/>
  <c r="P333" i="2" s="1"/>
  <c r="O332" i="2"/>
  <c r="R332" i="2" s="1"/>
  <c r="M332" i="2"/>
  <c r="Q332" i="2" s="1"/>
  <c r="L332" i="2"/>
  <c r="P332" i="2" s="1"/>
  <c r="O331" i="2"/>
  <c r="R331" i="2" s="1"/>
  <c r="M331" i="2"/>
  <c r="Q331" i="2" s="1"/>
  <c r="L331" i="2"/>
  <c r="P331" i="2" s="1"/>
  <c r="O330" i="2"/>
  <c r="R330" i="2" s="1"/>
  <c r="M330" i="2"/>
  <c r="Q330" i="2" s="1"/>
  <c r="L330" i="2"/>
  <c r="P330" i="2" s="1"/>
  <c r="O329" i="2"/>
  <c r="R329" i="2" s="1"/>
  <c r="M329" i="2"/>
  <c r="Q329" i="2" s="1"/>
  <c r="L329" i="2"/>
  <c r="P329" i="2" s="1"/>
  <c r="O328" i="2"/>
  <c r="R328" i="2" s="1"/>
  <c r="M328" i="2"/>
  <c r="Q328" i="2" s="1"/>
  <c r="L328" i="2"/>
  <c r="P328" i="2" s="1"/>
  <c r="O327" i="2"/>
  <c r="R327" i="2" s="1"/>
  <c r="M327" i="2"/>
  <c r="Q327" i="2" s="1"/>
  <c r="L327" i="2"/>
  <c r="P327" i="2" s="1"/>
  <c r="O326" i="2"/>
  <c r="R326" i="2" s="1"/>
  <c r="M326" i="2"/>
  <c r="Q326" i="2" s="1"/>
  <c r="L326" i="2"/>
  <c r="P326" i="2" s="1"/>
  <c r="O325" i="2"/>
  <c r="R325" i="2" s="1"/>
  <c r="M325" i="2"/>
  <c r="Q325" i="2" s="1"/>
  <c r="L325" i="2"/>
  <c r="P325" i="2" s="1"/>
  <c r="O324" i="2"/>
  <c r="R324" i="2" s="1"/>
  <c r="M324" i="2"/>
  <c r="Q324" i="2" s="1"/>
  <c r="L324" i="2"/>
  <c r="P324" i="2" s="1"/>
  <c r="O323" i="2"/>
  <c r="R323" i="2" s="1"/>
  <c r="M323" i="2"/>
  <c r="Q323" i="2" s="1"/>
  <c r="L323" i="2"/>
  <c r="P323" i="2" s="1"/>
  <c r="O322" i="2"/>
  <c r="R322" i="2" s="1"/>
  <c r="M322" i="2"/>
  <c r="Q322" i="2" s="1"/>
  <c r="L322" i="2"/>
  <c r="P322" i="2" s="1"/>
  <c r="O321" i="2"/>
  <c r="R321" i="2" s="1"/>
  <c r="M321" i="2"/>
  <c r="Q321" i="2" s="1"/>
  <c r="L321" i="2"/>
  <c r="P321" i="2" s="1"/>
  <c r="O320" i="2"/>
  <c r="R320" i="2" s="1"/>
  <c r="M320" i="2"/>
  <c r="Q320" i="2" s="1"/>
  <c r="L320" i="2"/>
  <c r="P320" i="2" s="1"/>
  <c r="O319" i="2"/>
  <c r="R319" i="2" s="1"/>
  <c r="M319" i="2"/>
  <c r="Q319" i="2" s="1"/>
  <c r="L319" i="2"/>
  <c r="P319" i="2" s="1"/>
  <c r="O318" i="2"/>
  <c r="R318" i="2" s="1"/>
  <c r="M318" i="2"/>
  <c r="Q318" i="2" s="1"/>
  <c r="L318" i="2"/>
  <c r="P318" i="2" s="1"/>
  <c r="O317" i="2"/>
  <c r="R317" i="2" s="1"/>
  <c r="M317" i="2"/>
  <c r="Q317" i="2" s="1"/>
  <c r="L317" i="2"/>
  <c r="P317" i="2" s="1"/>
  <c r="O316" i="2"/>
  <c r="R316" i="2" s="1"/>
  <c r="M316" i="2"/>
  <c r="Q316" i="2" s="1"/>
  <c r="L316" i="2"/>
  <c r="P316" i="2" s="1"/>
  <c r="O315" i="2"/>
  <c r="R315" i="2" s="1"/>
  <c r="M315" i="2"/>
  <c r="Q315" i="2" s="1"/>
  <c r="L315" i="2"/>
  <c r="P315" i="2" s="1"/>
  <c r="O314" i="2"/>
  <c r="R314" i="2" s="1"/>
  <c r="M314" i="2"/>
  <c r="Q314" i="2" s="1"/>
  <c r="L314" i="2"/>
  <c r="P314" i="2" s="1"/>
  <c r="O313" i="2"/>
  <c r="R313" i="2" s="1"/>
  <c r="M313" i="2"/>
  <c r="Q313" i="2" s="1"/>
  <c r="L313" i="2"/>
  <c r="P313" i="2" s="1"/>
  <c r="O312" i="2"/>
  <c r="R312" i="2" s="1"/>
  <c r="M312" i="2"/>
  <c r="Q312" i="2" s="1"/>
  <c r="L312" i="2"/>
  <c r="P312" i="2" s="1"/>
  <c r="O311" i="2"/>
  <c r="R311" i="2" s="1"/>
  <c r="M311" i="2"/>
  <c r="Q311" i="2" s="1"/>
  <c r="L311" i="2"/>
  <c r="P311" i="2" s="1"/>
  <c r="O310" i="2"/>
  <c r="R310" i="2" s="1"/>
  <c r="M310" i="2"/>
  <c r="Q310" i="2" s="1"/>
  <c r="L310" i="2"/>
  <c r="P310" i="2" s="1"/>
  <c r="O309" i="2"/>
  <c r="R309" i="2" s="1"/>
  <c r="M309" i="2"/>
  <c r="Q309" i="2" s="1"/>
  <c r="L309" i="2"/>
  <c r="P309" i="2" s="1"/>
  <c r="O308" i="2"/>
  <c r="R308" i="2" s="1"/>
  <c r="M308" i="2"/>
  <c r="Q308" i="2" s="1"/>
  <c r="L308" i="2"/>
  <c r="P308" i="2" s="1"/>
  <c r="O307" i="2"/>
  <c r="R307" i="2" s="1"/>
  <c r="M307" i="2"/>
  <c r="Q307" i="2" s="1"/>
  <c r="L307" i="2"/>
  <c r="P307" i="2" s="1"/>
  <c r="O306" i="2"/>
  <c r="R306" i="2" s="1"/>
  <c r="M306" i="2"/>
  <c r="Q306" i="2" s="1"/>
  <c r="L306" i="2"/>
  <c r="P306" i="2" s="1"/>
  <c r="O305" i="2"/>
  <c r="R305" i="2" s="1"/>
  <c r="M305" i="2"/>
  <c r="Q305" i="2" s="1"/>
  <c r="L305" i="2"/>
  <c r="P305" i="2" s="1"/>
  <c r="O304" i="2"/>
  <c r="R304" i="2" s="1"/>
  <c r="M304" i="2"/>
  <c r="Q304" i="2" s="1"/>
  <c r="L304" i="2"/>
  <c r="P304" i="2" s="1"/>
  <c r="O303" i="2"/>
  <c r="R303" i="2" s="1"/>
  <c r="M303" i="2"/>
  <c r="Q303" i="2" s="1"/>
  <c r="L303" i="2"/>
  <c r="P303" i="2" s="1"/>
  <c r="O302" i="2"/>
  <c r="R302" i="2" s="1"/>
  <c r="M302" i="2"/>
  <c r="Q302" i="2" s="1"/>
  <c r="L302" i="2"/>
  <c r="P302" i="2" s="1"/>
  <c r="O301" i="2"/>
  <c r="R301" i="2" s="1"/>
  <c r="M301" i="2"/>
  <c r="Q301" i="2" s="1"/>
  <c r="L301" i="2"/>
  <c r="P301" i="2" s="1"/>
  <c r="O300" i="2"/>
  <c r="R300" i="2" s="1"/>
  <c r="M300" i="2"/>
  <c r="Q300" i="2" s="1"/>
  <c r="L300" i="2"/>
  <c r="P300" i="2" s="1"/>
  <c r="O299" i="2"/>
  <c r="R299" i="2" s="1"/>
  <c r="M299" i="2"/>
  <c r="Q299" i="2" s="1"/>
  <c r="L299" i="2"/>
  <c r="P299" i="2" s="1"/>
  <c r="O298" i="2"/>
  <c r="R298" i="2" s="1"/>
  <c r="M298" i="2"/>
  <c r="Q298" i="2" s="1"/>
  <c r="L298" i="2"/>
  <c r="P298" i="2" s="1"/>
  <c r="O297" i="2"/>
  <c r="R297" i="2" s="1"/>
  <c r="M297" i="2"/>
  <c r="Q297" i="2" s="1"/>
  <c r="L297" i="2"/>
  <c r="P297" i="2" s="1"/>
  <c r="O296" i="2"/>
  <c r="R296" i="2" s="1"/>
  <c r="M296" i="2"/>
  <c r="Q296" i="2" s="1"/>
  <c r="L296" i="2"/>
  <c r="P296" i="2" s="1"/>
  <c r="O295" i="2"/>
  <c r="R295" i="2" s="1"/>
  <c r="M295" i="2"/>
  <c r="Q295" i="2" s="1"/>
  <c r="L295" i="2"/>
  <c r="P295" i="2" s="1"/>
  <c r="O294" i="2"/>
  <c r="R294" i="2" s="1"/>
  <c r="M294" i="2"/>
  <c r="Q294" i="2" s="1"/>
  <c r="L294" i="2"/>
  <c r="P294" i="2" s="1"/>
  <c r="O293" i="2"/>
  <c r="R293" i="2" s="1"/>
  <c r="M293" i="2"/>
  <c r="Q293" i="2" s="1"/>
  <c r="L293" i="2"/>
  <c r="P293" i="2" s="1"/>
  <c r="O292" i="2"/>
  <c r="R292" i="2" s="1"/>
  <c r="M292" i="2"/>
  <c r="Q292" i="2" s="1"/>
  <c r="L292" i="2"/>
  <c r="P292" i="2" s="1"/>
  <c r="O291" i="2"/>
  <c r="R291" i="2" s="1"/>
  <c r="M291" i="2"/>
  <c r="Q291" i="2" s="1"/>
  <c r="L291" i="2"/>
  <c r="P291" i="2" s="1"/>
  <c r="O290" i="2"/>
  <c r="R290" i="2" s="1"/>
  <c r="M290" i="2"/>
  <c r="Q290" i="2" s="1"/>
  <c r="L290" i="2"/>
  <c r="P290" i="2" s="1"/>
  <c r="O289" i="2"/>
  <c r="R289" i="2" s="1"/>
  <c r="M289" i="2"/>
  <c r="Q289" i="2" s="1"/>
  <c r="L289" i="2"/>
  <c r="P289" i="2" s="1"/>
  <c r="O288" i="2"/>
  <c r="R288" i="2" s="1"/>
  <c r="M288" i="2"/>
  <c r="Q288" i="2" s="1"/>
  <c r="L288" i="2"/>
  <c r="P288" i="2" s="1"/>
  <c r="O287" i="2"/>
  <c r="R287" i="2" s="1"/>
  <c r="M287" i="2"/>
  <c r="Q287" i="2" s="1"/>
  <c r="L287" i="2"/>
  <c r="P287" i="2" s="1"/>
  <c r="O286" i="2"/>
  <c r="R286" i="2" s="1"/>
  <c r="M286" i="2"/>
  <c r="Q286" i="2" s="1"/>
  <c r="L286" i="2"/>
  <c r="P286" i="2" s="1"/>
  <c r="O285" i="2"/>
  <c r="R285" i="2" s="1"/>
  <c r="M285" i="2"/>
  <c r="Q285" i="2" s="1"/>
  <c r="L285" i="2"/>
  <c r="P285" i="2" s="1"/>
  <c r="O284" i="2"/>
  <c r="R284" i="2" s="1"/>
  <c r="M284" i="2"/>
  <c r="Q284" i="2" s="1"/>
  <c r="L284" i="2"/>
  <c r="P284" i="2" s="1"/>
  <c r="O283" i="2"/>
  <c r="R283" i="2" s="1"/>
  <c r="M283" i="2"/>
  <c r="Q283" i="2" s="1"/>
  <c r="L283" i="2"/>
  <c r="P283" i="2" s="1"/>
  <c r="O282" i="2"/>
  <c r="R282" i="2" s="1"/>
  <c r="M282" i="2"/>
  <c r="Q282" i="2" s="1"/>
  <c r="L282" i="2"/>
  <c r="P282" i="2" s="1"/>
  <c r="O281" i="2"/>
  <c r="R281" i="2" s="1"/>
  <c r="M281" i="2"/>
  <c r="Q281" i="2" s="1"/>
  <c r="L281" i="2"/>
  <c r="P281" i="2" s="1"/>
  <c r="O280" i="2"/>
  <c r="R280" i="2" s="1"/>
  <c r="M280" i="2"/>
  <c r="Q280" i="2" s="1"/>
  <c r="L280" i="2"/>
  <c r="P280" i="2" s="1"/>
  <c r="O279" i="2"/>
  <c r="R279" i="2" s="1"/>
  <c r="M279" i="2"/>
  <c r="Q279" i="2" s="1"/>
  <c r="L279" i="2"/>
  <c r="P279" i="2" s="1"/>
  <c r="O278" i="2"/>
  <c r="R278" i="2" s="1"/>
  <c r="M278" i="2"/>
  <c r="Q278" i="2" s="1"/>
  <c r="L278" i="2"/>
  <c r="P278" i="2" s="1"/>
  <c r="O277" i="2"/>
  <c r="R277" i="2" s="1"/>
  <c r="M277" i="2"/>
  <c r="Q277" i="2" s="1"/>
  <c r="L277" i="2"/>
  <c r="P277" i="2" s="1"/>
  <c r="O276" i="2"/>
  <c r="R276" i="2" s="1"/>
  <c r="M276" i="2"/>
  <c r="Q276" i="2" s="1"/>
  <c r="L276" i="2"/>
  <c r="P276" i="2" s="1"/>
  <c r="O275" i="2"/>
  <c r="R275" i="2" s="1"/>
  <c r="M275" i="2"/>
  <c r="Q275" i="2" s="1"/>
  <c r="L275" i="2"/>
  <c r="P275" i="2" s="1"/>
  <c r="O274" i="2"/>
  <c r="R274" i="2" s="1"/>
  <c r="M274" i="2"/>
  <c r="Q274" i="2" s="1"/>
  <c r="L274" i="2"/>
  <c r="P274" i="2" s="1"/>
  <c r="O273" i="2"/>
  <c r="R273" i="2" s="1"/>
  <c r="M273" i="2"/>
  <c r="Q273" i="2" s="1"/>
  <c r="L273" i="2"/>
  <c r="P273" i="2" s="1"/>
  <c r="O272" i="2"/>
  <c r="R272" i="2" s="1"/>
  <c r="M272" i="2"/>
  <c r="Q272" i="2" s="1"/>
  <c r="L272" i="2"/>
  <c r="P272" i="2" s="1"/>
  <c r="O271" i="2"/>
  <c r="R271" i="2" s="1"/>
  <c r="M271" i="2"/>
  <c r="Q271" i="2" s="1"/>
  <c r="L271" i="2"/>
  <c r="P271" i="2" s="1"/>
  <c r="O270" i="2"/>
  <c r="R270" i="2" s="1"/>
  <c r="M270" i="2"/>
  <c r="Q270" i="2" s="1"/>
  <c r="L270" i="2"/>
  <c r="P270" i="2" s="1"/>
  <c r="O269" i="2"/>
  <c r="R269" i="2" s="1"/>
  <c r="M269" i="2"/>
  <c r="Q269" i="2" s="1"/>
  <c r="L269" i="2"/>
  <c r="P269" i="2" s="1"/>
  <c r="O268" i="2"/>
  <c r="R268" i="2" s="1"/>
  <c r="M268" i="2"/>
  <c r="Q268" i="2" s="1"/>
  <c r="L268" i="2"/>
  <c r="P268" i="2" s="1"/>
  <c r="O267" i="2"/>
  <c r="R267" i="2" s="1"/>
  <c r="M267" i="2"/>
  <c r="Q267" i="2" s="1"/>
  <c r="L267" i="2"/>
  <c r="P267" i="2" s="1"/>
  <c r="O266" i="2"/>
  <c r="R266" i="2" s="1"/>
  <c r="M266" i="2"/>
  <c r="Q266" i="2" s="1"/>
  <c r="L266" i="2"/>
  <c r="P266" i="2" s="1"/>
  <c r="O265" i="2"/>
  <c r="R265" i="2" s="1"/>
  <c r="M265" i="2"/>
  <c r="Q265" i="2" s="1"/>
  <c r="L265" i="2"/>
  <c r="P265" i="2" s="1"/>
  <c r="O264" i="2"/>
  <c r="R264" i="2" s="1"/>
  <c r="M264" i="2"/>
  <c r="Q264" i="2" s="1"/>
  <c r="L264" i="2"/>
  <c r="P264" i="2" s="1"/>
  <c r="O263" i="2"/>
  <c r="R263" i="2" s="1"/>
  <c r="M263" i="2"/>
  <c r="Q263" i="2" s="1"/>
  <c r="L263" i="2"/>
  <c r="P263" i="2" s="1"/>
  <c r="O262" i="2"/>
  <c r="R262" i="2" s="1"/>
  <c r="M262" i="2"/>
  <c r="Q262" i="2" s="1"/>
  <c r="L262" i="2"/>
  <c r="P262" i="2" s="1"/>
  <c r="O261" i="2"/>
  <c r="R261" i="2" s="1"/>
  <c r="M261" i="2"/>
  <c r="Q261" i="2" s="1"/>
  <c r="L261" i="2"/>
  <c r="P261" i="2" s="1"/>
  <c r="O260" i="2"/>
  <c r="R260" i="2" s="1"/>
  <c r="M260" i="2"/>
  <c r="Q260" i="2" s="1"/>
  <c r="L260" i="2"/>
  <c r="P260" i="2" s="1"/>
  <c r="O259" i="2"/>
  <c r="R259" i="2" s="1"/>
  <c r="M259" i="2"/>
  <c r="Q259" i="2" s="1"/>
  <c r="L259" i="2"/>
  <c r="P259" i="2" s="1"/>
  <c r="O258" i="2"/>
  <c r="R258" i="2" s="1"/>
  <c r="M258" i="2"/>
  <c r="Q258" i="2" s="1"/>
  <c r="L258" i="2"/>
  <c r="P258" i="2" s="1"/>
  <c r="O257" i="2"/>
  <c r="R257" i="2" s="1"/>
  <c r="M257" i="2"/>
  <c r="Q257" i="2" s="1"/>
  <c r="L257" i="2"/>
  <c r="P257" i="2" s="1"/>
  <c r="O256" i="2"/>
  <c r="R256" i="2" s="1"/>
  <c r="M256" i="2"/>
  <c r="Q256" i="2" s="1"/>
  <c r="L256" i="2"/>
  <c r="P256" i="2" s="1"/>
  <c r="O255" i="2"/>
  <c r="R255" i="2" s="1"/>
  <c r="M255" i="2"/>
  <c r="Q255" i="2" s="1"/>
  <c r="L255" i="2"/>
  <c r="P255" i="2" s="1"/>
  <c r="O254" i="2"/>
  <c r="R254" i="2" s="1"/>
  <c r="M254" i="2"/>
  <c r="Q254" i="2" s="1"/>
  <c r="L254" i="2"/>
  <c r="P254" i="2" s="1"/>
  <c r="O253" i="2"/>
  <c r="R253" i="2" s="1"/>
  <c r="M253" i="2"/>
  <c r="Q253" i="2" s="1"/>
  <c r="L253" i="2"/>
  <c r="P253" i="2" s="1"/>
  <c r="O252" i="2"/>
  <c r="R252" i="2" s="1"/>
  <c r="M252" i="2"/>
  <c r="Q252" i="2" s="1"/>
  <c r="L252" i="2"/>
  <c r="P252" i="2" s="1"/>
  <c r="O251" i="2"/>
  <c r="R251" i="2" s="1"/>
  <c r="M251" i="2"/>
  <c r="Q251" i="2" s="1"/>
  <c r="L251" i="2"/>
  <c r="P251" i="2" s="1"/>
  <c r="O250" i="2"/>
  <c r="R250" i="2" s="1"/>
  <c r="M250" i="2"/>
  <c r="Q250" i="2" s="1"/>
  <c r="L250" i="2"/>
  <c r="P250" i="2" s="1"/>
  <c r="O249" i="2"/>
  <c r="R249" i="2" s="1"/>
  <c r="M249" i="2"/>
  <c r="Q249" i="2" s="1"/>
  <c r="L249" i="2"/>
  <c r="P249" i="2" s="1"/>
  <c r="O248" i="2"/>
  <c r="R248" i="2" s="1"/>
  <c r="M248" i="2"/>
  <c r="Q248" i="2" s="1"/>
  <c r="L248" i="2"/>
  <c r="P248" i="2" s="1"/>
  <c r="O247" i="2"/>
  <c r="R247" i="2" s="1"/>
  <c r="M247" i="2"/>
  <c r="Q247" i="2" s="1"/>
  <c r="L247" i="2"/>
  <c r="P247" i="2" s="1"/>
  <c r="O246" i="2"/>
  <c r="R246" i="2" s="1"/>
  <c r="M246" i="2"/>
  <c r="Q246" i="2" s="1"/>
  <c r="L246" i="2"/>
  <c r="P246" i="2" s="1"/>
  <c r="O245" i="2"/>
  <c r="R245" i="2" s="1"/>
  <c r="M245" i="2"/>
  <c r="Q245" i="2" s="1"/>
  <c r="L245" i="2"/>
  <c r="P245" i="2" s="1"/>
  <c r="O244" i="2"/>
  <c r="R244" i="2" s="1"/>
  <c r="M244" i="2"/>
  <c r="Q244" i="2" s="1"/>
  <c r="L244" i="2"/>
  <c r="P244" i="2" s="1"/>
  <c r="O243" i="2"/>
  <c r="R243" i="2" s="1"/>
  <c r="M243" i="2"/>
  <c r="Q243" i="2" s="1"/>
  <c r="L243" i="2"/>
  <c r="P243" i="2" s="1"/>
  <c r="O242" i="2"/>
  <c r="R242" i="2" s="1"/>
  <c r="M242" i="2"/>
  <c r="Q242" i="2" s="1"/>
  <c r="L242" i="2"/>
  <c r="P242" i="2" s="1"/>
  <c r="O241" i="2"/>
  <c r="R241" i="2" s="1"/>
  <c r="M241" i="2"/>
  <c r="Q241" i="2" s="1"/>
  <c r="L241" i="2"/>
  <c r="P241" i="2" s="1"/>
  <c r="O240" i="2"/>
  <c r="R240" i="2" s="1"/>
  <c r="M240" i="2"/>
  <c r="Q240" i="2" s="1"/>
  <c r="L240" i="2"/>
  <c r="P240" i="2" s="1"/>
  <c r="O239" i="2"/>
  <c r="R239" i="2" s="1"/>
  <c r="M239" i="2"/>
  <c r="Q239" i="2" s="1"/>
  <c r="L239" i="2"/>
  <c r="P239" i="2" s="1"/>
  <c r="O238" i="2"/>
  <c r="R238" i="2" s="1"/>
  <c r="M238" i="2"/>
  <c r="Q238" i="2" s="1"/>
  <c r="L238" i="2"/>
  <c r="P238" i="2" s="1"/>
  <c r="O237" i="2"/>
  <c r="R237" i="2" s="1"/>
  <c r="M237" i="2"/>
  <c r="Q237" i="2" s="1"/>
  <c r="L237" i="2"/>
  <c r="P237" i="2" s="1"/>
  <c r="O236" i="2"/>
  <c r="R236" i="2" s="1"/>
  <c r="M236" i="2"/>
  <c r="Q236" i="2" s="1"/>
  <c r="L236" i="2"/>
  <c r="P236" i="2" s="1"/>
  <c r="O235" i="2"/>
  <c r="R235" i="2" s="1"/>
  <c r="M235" i="2"/>
  <c r="Q235" i="2" s="1"/>
  <c r="L235" i="2"/>
  <c r="P235" i="2" s="1"/>
  <c r="O234" i="2"/>
  <c r="R234" i="2" s="1"/>
  <c r="M234" i="2"/>
  <c r="Q234" i="2" s="1"/>
  <c r="L234" i="2"/>
  <c r="P234" i="2" s="1"/>
  <c r="O233" i="2"/>
  <c r="R233" i="2" s="1"/>
  <c r="M233" i="2"/>
  <c r="Q233" i="2" s="1"/>
  <c r="L233" i="2"/>
  <c r="P233" i="2" s="1"/>
  <c r="O232" i="2"/>
  <c r="R232" i="2" s="1"/>
  <c r="M232" i="2"/>
  <c r="Q232" i="2" s="1"/>
  <c r="L232" i="2"/>
  <c r="P232" i="2" s="1"/>
  <c r="O231" i="2"/>
  <c r="R231" i="2" s="1"/>
  <c r="M231" i="2"/>
  <c r="Q231" i="2" s="1"/>
  <c r="L231" i="2"/>
  <c r="P231" i="2" s="1"/>
  <c r="O230" i="2"/>
  <c r="R230" i="2" s="1"/>
  <c r="M230" i="2"/>
  <c r="Q230" i="2" s="1"/>
  <c r="L230" i="2"/>
  <c r="P230" i="2" s="1"/>
  <c r="O229" i="2"/>
  <c r="R229" i="2" s="1"/>
  <c r="M229" i="2"/>
  <c r="Q229" i="2" s="1"/>
  <c r="L229" i="2"/>
  <c r="P229" i="2" s="1"/>
  <c r="O228" i="2"/>
  <c r="R228" i="2" s="1"/>
  <c r="M228" i="2"/>
  <c r="Q228" i="2" s="1"/>
  <c r="L228" i="2"/>
  <c r="P228" i="2" s="1"/>
  <c r="O227" i="2"/>
  <c r="R227" i="2" s="1"/>
  <c r="M227" i="2"/>
  <c r="Q227" i="2" s="1"/>
  <c r="L227" i="2"/>
  <c r="P227" i="2" s="1"/>
  <c r="O226" i="2"/>
  <c r="R226" i="2" s="1"/>
  <c r="M226" i="2"/>
  <c r="Q226" i="2" s="1"/>
  <c r="L226" i="2"/>
  <c r="P226" i="2" s="1"/>
  <c r="O225" i="2"/>
  <c r="R225" i="2" s="1"/>
  <c r="M225" i="2"/>
  <c r="Q225" i="2" s="1"/>
  <c r="L225" i="2"/>
  <c r="P225" i="2" s="1"/>
  <c r="O224" i="2"/>
  <c r="R224" i="2" s="1"/>
  <c r="M224" i="2"/>
  <c r="Q224" i="2" s="1"/>
  <c r="L224" i="2"/>
  <c r="P224" i="2" s="1"/>
  <c r="O223" i="2"/>
  <c r="R223" i="2" s="1"/>
  <c r="M223" i="2"/>
  <c r="Q223" i="2" s="1"/>
  <c r="L223" i="2"/>
  <c r="P223" i="2" s="1"/>
  <c r="O222" i="2"/>
  <c r="R222" i="2" s="1"/>
  <c r="M222" i="2"/>
  <c r="Q222" i="2" s="1"/>
  <c r="L222" i="2"/>
  <c r="P222" i="2" s="1"/>
  <c r="O221" i="2"/>
  <c r="R221" i="2" s="1"/>
  <c r="M221" i="2"/>
  <c r="Q221" i="2" s="1"/>
  <c r="L221" i="2"/>
  <c r="P221" i="2" s="1"/>
  <c r="O220" i="2"/>
  <c r="R220" i="2" s="1"/>
  <c r="M220" i="2"/>
  <c r="Q220" i="2" s="1"/>
  <c r="L220" i="2"/>
  <c r="P220" i="2" s="1"/>
  <c r="O219" i="2"/>
  <c r="R219" i="2" s="1"/>
  <c r="M219" i="2"/>
  <c r="Q219" i="2" s="1"/>
  <c r="L219" i="2"/>
  <c r="P219" i="2" s="1"/>
  <c r="O218" i="2"/>
  <c r="R218" i="2" s="1"/>
  <c r="M218" i="2"/>
  <c r="Q218" i="2" s="1"/>
  <c r="L218" i="2"/>
  <c r="P218" i="2" s="1"/>
  <c r="O217" i="2"/>
  <c r="R217" i="2" s="1"/>
  <c r="M217" i="2"/>
  <c r="Q217" i="2" s="1"/>
  <c r="L217" i="2"/>
  <c r="P217" i="2" s="1"/>
  <c r="O216" i="2"/>
  <c r="R216" i="2" s="1"/>
  <c r="M216" i="2"/>
  <c r="Q216" i="2" s="1"/>
  <c r="L216" i="2"/>
  <c r="P216" i="2" s="1"/>
  <c r="O215" i="2"/>
  <c r="R215" i="2" s="1"/>
  <c r="M215" i="2"/>
  <c r="Q215" i="2" s="1"/>
  <c r="L215" i="2"/>
  <c r="P215" i="2" s="1"/>
  <c r="O214" i="2"/>
  <c r="R214" i="2" s="1"/>
  <c r="M214" i="2"/>
  <c r="Q214" i="2" s="1"/>
  <c r="L214" i="2"/>
  <c r="P214" i="2" s="1"/>
  <c r="O213" i="2"/>
  <c r="R213" i="2" s="1"/>
  <c r="M213" i="2"/>
  <c r="Q213" i="2" s="1"/>
  <c r="L213" i="2"/>
  <c r="P213" i="2" s="1"/>
  <c r="O212" i="2"/>
  <c r="R212" i="2" s="1"/>
  <c r="M212" i="2"/>
  <c r="Q212" i="2" s="1"/>
  <c r="L212" i="2"/>
  <c r="P212" i="2" s="1"/>
  <c r="O211" i="2"/>
  <c r="R211" i="2" s="1"/>
  <c r="M211" i="2"/>
  <c r="Q211" i="2" s="1"/>
  <c r="L211" i="2"/>
  <c r="P211" i="2" s="1"/>
  <c r="O210" i="2"/>
  <c r="R210" i="2" s="1"/>
  <c r="M210" i="2"/>
  <c r="Q210" i="2" s="1"/>
  <c r="L210" i="2"/>
  <c r="P210" i="2" s="1"/>
  <c r="O209" i="2"/>
  <c r="R209" i="2" s="1"/>
  <c r="M209" i="2"/>
  <c r="Q209" i="2" s="1"/>
  <c r="L209" i="2"/>
  <c r="P209" i="2" s="1"/>
  <c r="O208" i="2"/>
  <c r="R208" i="2" s="1"/>
  <c r="M208" i="2"/>
  <c r="Q208" i="2" s="1"/>
  <c r="L208" i="2"/>
  <c r="P208" i="2" s="1"/>
  <c r="O207" i="2"/>
  <c r="R207" i="2" s="1"/>
  <c r="M207" i="2"/>
  <c r="Q207" i="2" s="1"/>
  <c r="L207" i="2"/>
  <c r="P207" i="2" s="1"/>
  <c r="O206" i="2"/>
  <c r="R206" i="2" s="1"/>
  <c r="M206" i="2"/>
  <c r="Q206" i="2" s="1"/>
  <c r="L206" i="2"/>
  <c r="P206" i="2" s="1"/>
  <c r="O205" i="2"/>
  <c r="R205" i="2" s="1"/>
  <c r="M205" i="2"/>
  <c r="Q205" i="2" s="1"/>
  <c r="L205" i="2"/>
  <c r="P205" i="2" s="1"/>
  <c r="O204" i="2"/>
  <c r="R204" i="2" s="1"/>
  <c r="M204" i="2"/>
  <c r="Q204" i="2" s="1"/>
  <c r="L204" i="2"/>
  <c r="P204" i="2" s="1"/>
  <c r="O203" i="2"/>
  <c r="R203" i="2" s="1"/>
  <c r="M203" i="2"/>
  <c r="Q203" i="2" s="1"/>
  <c r="L203" i="2"/>
  <c r="P203" i="2" s="1"/>
  <c r="O202" i="2"/>
  <c r="R202" i="2" s="1"/>
  <c r="M202" i="2"/>
  <c r="Q202" i="2" s="1"/>
  <c r="L202" i="2"/>
  <c r="P202" i="2" s="1"/>
  <c r="O201" i="2"/>
  <c r="R201" i="2" s="1"/>
  <c r="M201" i="2"/>
  <c r="Q201" i="2" s="1"/>
  <c r="L201" i="2"/>
  <c r="P201" i="2" s="1"/>
  <c r="O200" i="2"/>
  <c r="R200" i="2" s="1"/>
  <c r="M200" i="2"/>
  <c r="Q200" i="2" s="1"/>
  <c r="L200" i="2"/>
  <c r="P200" i="2" s="1"/>
  <c r="O199" i="2"/>
  <c r="R199" i="2" s="1"/>
  <c r="M199" i="2"/>
  <c r="Q199" i="2" s="1"/>
  <c r="L199" i="2"/>
  <c r="P199" i="2" s="1"/>
  <c r="O198" i="2"/>
  <c r="R198" i="2" s="1"/>
  <c r="M198" i="2"/>
  <c r="Q198" i="2" s="1"/>
  <c r="L198" i="2"/>
  <c r="P198" i="2" s="1"/>
  <c r="O197" i="2"/>
  <c r="R197" i="2" s="1"/>
  <c r="M197" i="2"/>
  <c r="Q197" i="2" s="1"/>
  <c r="L197" i="2"/>
  <c r="P197" i="2" s="1"/>
  <c r="O196" i="2"/>
  <c r="R196" i="2" s="1"/>
  <c r="M196" i="2"/>
  <c r="Q196" i="2" s="1"/>
  <c r="L196" i="2"/>
  <c r="P196" i="2" s="1"/>
  <c r="O195" i="2"/>
  <c r="R195" i="2" s="1"/>
  <c r="M195" i="2"/>
  <c r="Q195" i="2" s="1"/>
  <c r="L195" i="2"/>
  <c r="P195" i="2" s="1"/>
  <c r="O194" i="2"/>
  <c r="R194" i="2" s="1"/>
  <c r="M194" i="2"/>
  <c r="Q194" i="2" s="1"/>
  <c r="L194" i="2"/>
  <c r="P194" i="2" s="1"/>
  <c r="O193" i="2"/>
  <c r="R193" i="2" s="1"/>
  <c r="M193" i="2"/>
  <c r="Q193" i="2" s="1"/>
  <c r="L193" i="2"/>
  <c r="P193" i="2" s="1"/>
  <c r="O192" i="2"/>
  <c r="R192" i="2" s="1"/>
  <c r="M192" i="2"/>
  <c r="Q192" i="2" s="1"/>
  <c r="L192" i="2"/>
  <c r="P192" i="2" s="1"/>
  <c r="O191" i="2"/>
  <c r="R191" i="2" s="1"/>
  <c r="M191" i="2"/>
  <c r="Q191" i="2" s="1"/>
  <c r="L191" i="2"/>
  <c r="P191" i="2" s="1"/>
  <c r="O190" i="2"/>
  <c r="R190" i="2" s="1"/>
  <c r="M190" i="2"/>
  <c r="Q190" i="2" s="1"/>
  <c r="L190" i="2"/>
  <c r="P190" i="2" s="1"/>
  <c r="O189" i="2"/>
  <c r="R189" i="2" s="1"/>
  <c r="M189" i="2"/>
  <c r="Q189" i="2" s="1"/>
  <c r="L189" i="2"/>
  <c r="P189" i="2" s="1"/>
  <c r="O188" i="2"/>
  <c r="R188" i="2" s="1"/>
  <c r="M188" i="2"/>
  <c r="Q188" i="2" s="1"/>
  <c r="L188" i="2"/>
  <c r="P188" i="2" s="1"/>
  <c r="O187" i="2"/>
  <c r="R187" i="2" s="1"/>
  <c r="M187" i="2"/>
  <c r="Q187" i="2" s="1"/>
  <c r="L187" i="2"/>
  <c r="P187" i="2" s="1"/>
  <c r="O186" i="2"/>
  <c r="R186" i="2" s="1"/>
  <c r="M186" i="2"/>
  <c r="Q186" i="2" s="1"/>
  <c r="L186" i="2"/>
  <c r="P186" i="2" s="1"/>
  <c r="O185" i="2"/>
  <c r="R185" i="2" s="1"/>
  <c r="M185" i="2"/>
  <c r="Q185" i="2" s="1"/>
  <c r="L185" i="2"/>
  <c r="P185" i="2" s="1"/>
  <c r="O184" i="2"/>
  <c r="R184" i="2" s="1"/>
  <c r="M184" i="2"/>
  <c r="Q184" i="2" s="1"/>
  <c r="L184" i="2"/>
  <c r="P184" i="2" s="1"/>
  <c r="O183" i="2"/>
  <c r="R183" i="2" s="1"/>
  <c r="M183" i="2"/>
  <c r="Q183" i="2" s="1"/>
  <c r="L183" i="2"/>
  <c r="P183" i="2" s="1"/>
  <c r="O182" i="2"/>
  <c r="R182" i="2" s="1"/>
  <c r="M182" i="2"/>
  <c r="Q182" i="2" s="1"/>
  <c r="L182" i="2"/>
  <c r="P182" i="2" s="1"/>
  <c r="O181" i="2"/>
  <c r="R181" i="2" s="1"/>
  <c r="M181" i="2"/>
  <c r="Q181" i="2" s="1"/>
  <c r="L181" i="2"/>
  <c r="P181" i="2" s="1"/>
  <c r="O180" i="2"/>
  <c r="R180" i="2" s="1"/>
  <c r="M180" i="2"/>
  <c r="Q180" i="2" s="1"/>
  <c r="L180" i="2"/>
  <c r="P180" i="2" s="1"/>
  <c r="O179" i="2"/>
  <c r="R179" i="2" s="1"/>
  <c r="M179" i="2"/>
  <c r="Q179" i="2" s="1"/>
  <c r="L179" i="2"/>
  <c r="P179" i="2" s="1"/>
  <c r="O178" i="2"/>
  <c r="R178" i="2" s="1"/>
  <c r="M178" i="2"/>
  <c r="Q178" i="2" s="1"/>
  <c r="L178" i="2"/>
  <c r="P178" i="2" s="1"/>
  <c r="O177" i="2"/>
  <c r="R177" i="2" s="1"/>
  <c r="M177" i="2"/>
  <c r="Q177" i="2" s="1"/>
  <c r="L177" i="2"/>
  <c r="P177" i="2" s="1"/>
  <c r="O176" i="2"/>
  <c r="R176" i="2" s="1"/>
  <c r="M176" i="2"/>
  <c r="Q176" i="2" s="1"/>
  <c r="L176" i="2"/>
  <c r="P176" i="2" s="1"/>
  <c r="O175" i="2"/>
  <c r="R175" i="2" s="1"/>
  <c r="M175" i="2"/>
  <c r="Q175" i="2" s="1"/>
  <c r="L175" i="2"/>
  <c r="P175" i="2" s="1"/>
  <c r="O174" i="2"/>
  <c r="R174" i="2" s="1"/>
  <c r="M174" i="2"/>
  <c r="Q174" i="2" s="1"/>
  <c r="L174" i="2"/>
  <c r="P174" i="2" s="1"/>
  <c r="O173" i="2"/>
  <c r="R173" i="2" s="1"/>
  <c r="M173" i="2"/>
  <c r="Q173" i="2" s="1"/>
  <c r="L173" i="2"/>
  <c r="P173" i="2" s="1"/>
  <c r="O172" i="2"/>
  <c r="R172" i="2" s="1"/>
  <c r="M172" i="2"/>
  <c r="Q172" i="2" s="1"/>
  <c r="L172" i="2"/>
  <c r="P172" i="2" s="1"/>
  <c r="O171" i="2"/>
  <c r="R171" i="2" s="1"/>
  <c r="M171" i="2"/>
  <c r="Q171" i="2" s="1"/>
  <c r="L171" i="2"/>
  <c r="P171" i="2" s="1"/>
  <c r="O170" i="2"/>
  <c r="R170" i="2" s="1"/>
  <c r="M170" i="2"/>
  <c r="Q170" i="2" s="1"/>
  <c r="L170" i="2"/>
  <c r="P170" i="2" s="1"/>
  <c r="O169" i="2"/>
  <c r="R169" i="2" s="1"/>
  <c r="M169" i="2"/>
  <c r="Q169" i="2" s="1"/>
  <c r="L169" i="2"/>
  <c r="P169" i="2" s="1"/>
  <c r="O168" i="2"/>
  <c r="R168" i="2" s="1"/>
  <c r="M168" i="2"/>
  <c r="Q168" i="2" s="1"/>
  <c r="L168" i="2"/>
  <c r="P168" i="2" s="1"/>
  <c r="O167" i="2"/>
  <c r="R167" i="2" s="1"/>
  <c r="M167" i="2"/>
  <c r="Q167" i="2" s="1"/>
  <c r="L167" i="2"/>
  <c r="P167" i="2" s="1"/>
  <c r="O166" i="2"/>
  <c r="R166" i="2" s="1"/>
  <c r="M166" i="2"/>
  <c r="Q166" i="2" s="1"/>
  <c r="L166" i="2"/>
  <c r="P166" i="2" s="1"/>
  <c r="O165" i="2"/>
  <c r="R165" i="2" s="1"/>
  <c r="M165" i="2"/>
  <c r="Q165" i="2" s="1"/>
  <c r="L165" i="2"/>
  <c r="P165" i="2" s="1"/>
  <c r="O164" i="2"/>
  <c r="R164" i="2" s="1"/>
  <c r="M164" i="2"/>
  <c r="Q164" i="2" s="1"/>
  <c r="L164" i="2"/>
  <c r="P164" i="2" s="1"/>
  <c r="O163" i="2"/>
  <c r="R163" i="2" s="1"/>
  <c r="M163" i="2"/>
  <c r="Q163" i="2" s="1"/>
  <c r="L163" i="2"/>
  <c r="P163" i="2" s="1"/>
  <c r="O162" i="2"/>
  <c r="R162" i="2" s="1"/>
  <c r="M162" i="2"/>
  <c r="Q162" i="2" s="1"/>
  <c r="L162" i="2"/>
  <c r="P162" i="2" s="1"/>
  <c r="O161" i="2"/>
  <c r="R161" i="2" s="1"/>
  <c r="M161" i="2"/>
  <c r="Q161" i="2" s="1"/>
  <c r="L161" i="2"/>
  <c r="P161" i="2" s="1"/>
  <c r="O160" i="2"/>
  <c r="R160" i="2" s="1"/>
  <c r="M160" i="2"/>
  <c r="Q160" i="2" s="1"/>
  <c r="L160" i="2"/>
  <c r="P160" i="2" s="1"/>
  <c r="O159" i="2"/>
  <c r="R159" i="2" s="1"/>
  <c r="M159" i="2"/>
  <c r="Q159" i="2" s="1"/>
  <c r="L159" i="2"/>
  <c r="P159" i="2" s="1"/>
  <c r="O158" i="2"/>
  <c r="R158" i="2" s="1"/>
  <c r="M158" i="2"/>
  <c r="Q158" i="2" s="1"/>
  <c r="L158" i="2"/>
  <c r="P158" i="2" s="1"/>
  <c r="O157" i="2"/>
  <c r="R157" i="2" s="1"/>
  <c r="M157" i="2"/>
  <c r="Q157" i="2" s="1"/>
  <c r="L157" i="2"/>
  <c r="P157" i="2" s="1"/>
  <c r="O156" i="2"/>
  <c r="R156" i="2" s="1"/>
  <c r="M156" i="2"/>
  <c r="Q156" i="2" s="1"/>
  <c r="L156" i="2"/>
  <c r="P156" i="2" s="1"/>
  <c r="O155" i="2"/>
  <c r="R155" i="2" s="1"/>
  <c r="M155" i="2"/>
  <c r="Q155" i="2" s="1"/>
  <c r="L155" i="2"/>
  <c r="P155" i="2" s="1"/>
  <c r="O154" i="2"/>
  <c r="R154" i="2" s="1"/>
  <c r="M154" i="2"/>
  <c r="Q154" i="2" s="1"/>
  <c r="L154" i="2"/>
  <c r="P154" i="2" s="1"/>
  <c r="O153" i="2"/>
  <c r="R153" i="2" s="1"/>
  <c r="M153" i="2"/>
  <c r="Q153" i="2" s="1"/>
  <c r="L153" i="2"/>
  <c r="P153" i="2" s="1"/>
  <c r="R152" i="2"/>
  <c r="O152" i="2"/>
  <c r="M152" i="2"/>
  <c r="Q152" i="2" s="1"/>
  <c r="L152" i="2"/>
  <c r="P152" i="2" s="1"/>
  <c r="O151" i="2"/>
  <c r="R151" i="2" s="1"/>
  <c r="M151" i="2"/>
  <c r="Q151" i="2" s="1"/>
  <c r="L151" i="2"/>
  <c r="P151" i="2" s="1"/>
  <c r="O150" i="2"/>
  <c r="R150" i="2" s="1"/>
  <c r="M150" i="2"/>
  <c r="Q150" i="2" s="1"/>
  <c r="L150" i="2"/>
  <c r="P150" i="2" s="1"/>
  <c r="O149" i="2"/>
  <c r="R149" i="2" s="1"/>
  <c r="M149" i="2"/>
  <c r="Q149" i="2" s="1"/>
  <c r="L149" i="2"/>
  <c r="P149" i="2" s="1"/>
  <c r="O148" i="2"/>
  <c r="R148" i="2" s="1"/>
  <c r="M148" i="2"/>
  <c r="Q148" i="2" s="1"/>
  <c r="L148" i="2"/>
  <c r="P148" i="2" s="1"/>
  <c r="O147" i="2"/>
  <c r="R147" i="2" s="1"/>
  <c r="M147" i="2"/>
  <c r="Q147" i="2" s="1"/>
  <c r="L147" i="2"/>
  <c r="P147" i="2" s="1"/>
  <c r="O146" i="2"/>
  <c r="R146" i="2" s="1"/>
  <c r="M146" i="2"/>
  <c r="Q146" i="2" s="1"/>
  <c r="L146" i="2"/>
  <c r="P146" i="2" s="1"/>
  <c r="O145" i="2"/>
  <c r="R145" i="2" s="1"/>
  <c r="M145" i="2"/>
  <c r="Q145" i="2" s="1"/>
  <c r="L145" i="2"/>
  <c r="P145" i="2" s="1"/>
  <c r="O144" i="2"/>
  <c r="R144" i="2" s="1"/>
  <c r="M144" i="2"/>
  <c r="Q144" i="2" s="1"/>
  <c r="L144" i="2"/>
  <c r="P144" i="2" s="1"/>
  <c r="O143" i="2"/>
  <c r="R143" i="2" s="1"/>
  <c r="M143" i="2"/>
  <c r="Q143" i="2" s="1"/>
  <c r="L143" i="2"/>
  <c r="P143" i="2" s="1"/>
  <c r="O142" i="2"/>
  <c r="R142" i="2" s="1"/>
  <c r="M142" i="2"/>
  <c r="Q142" i="2" s="1"/>
  <c r="L142" i="2"/>
  <c r="P142" i="2" s="1"/>
  <c r="O141" i="2"/>
  <c r="R141" i="2" s="1"/>
  <c r="M141" i="2"/>
  <c r="Q141" i="2" s="1"/>
  <c r="L141" i="2"/>
  <c r="P141" i="2" s="1"/>
  <c r="O140" i="2"/>
  <c r="R140" i="2" s="1"/>
  <c r="M140" i="2"/>
  <c r="Q140" i="2" s="1"/>
  <c r="L140" i="2"/>
  <c r="P140" i="2" s="1"/>
  <c r="O139" i="2"/>
  <c r="R139" i="2" s="1"/>
  <c r="M139" i="2"/>
  <c r="Q139" i="2" s="1"/>
  <c r="L139" i="2"/>
  <c r="P139" i="2" s="1"/>
  <c r="O138" i="2"/>
  <c r="R138" i="2" s="1"/>
  <c r="M138" i="2"/>
  <c r="Q138" i="2" s="1"/>
  <c r="L138" i="2"/>
  <c r="P138" i="2" s="1"/>
  <c r="O137" i="2"/>
  <c r="R137" i="2" s="1"/>
  <c r="M137" i="2"/>
  <c r="Q137" i="2" s="1"/>
  <c r="L137" i="2"/>
  <c r="P137" i="2" s="1"/>
  <c r="O136" i="2"/>
  <c r="R136" i="2" s="1"/>
  <c r="M136" i="2"/>
  <c r="Q136" i="2" s="1"/>
  <c r="L136" i="2"/>
  <c r="P136" i="2" s="1"/>
  <c r="O135" i="2"/>
  <c r="R135" i="2" s="1"/>
  <c r="M135" i="2"/>
  <c r="Q135" i="2" s="1"/>
  <c r="L135" i="2"/>
  <c r="P135" i="2" s="1"/>
  <c r="O134" i="2"/>
  <c r="R134" i="2" s="1"/>
  <c r="M134" i="2"/>
  <c r="Q134" i="2" s="1"/>
  <c r="L134" i="2"/>
  <c r="P134" i="2" s="1"/>
  <c r="O133" i="2"/>
  <c r="R133" i="2" s="1"/>
  <c r="M133" i="2"/>
  <c r="Q133" i="2" s="1"/>
  <c r="L133" i="2"/>
  <c r="P133" i="2" s="1"/>
  <c r="O132" i="2"/>
  <c r="R132" i="2" s="1"/>
  <c r="M132" i="2"/>
  <c r="Q132" i="2" s="1"/>
  <c r="L132" i="2"/>
  <c r="P132" i="2" s="1"/>
  <c r="O131" i="2"/>
  <c r="R131" i="2" s="1"/>
  <c r="M131" i="2"/>
  <c r="Q131" i="2" s="1"/>
  <c r="L131" i="2"/>
  <c r="P131" i="2" s="1"/>
  <c r="O130" i="2"/>
  <c r="R130" i="2" s="1"/>
  <c r="M130" i="2"/>
  <c r="Q130" i="2" s="1"/>
  <c r="L130" i="2"/>
  <c r="P130" i="2" s="1"/>
  <c r="O129" i="2"/>
  <c r="R129" i="2" s="1"/>
  <c r="M129" i="2"/>
  <c r="Q129" i="2" s="1"/>
  <c r="L129" i="2"/>
  <c r="P129" i="2" s="1"/>
  <c r="O128" i="2"/>
  <c r="R128" i="2" s="1"/>
  <c r="M128" i="2"/>
  <c r="Q128" i="2" s="1"/>
  <c r="L128" i="2"/>
  <c r="P128" i="2" s="1"/>
  <c r="O127" i="2"/>
  <c r="R127" i="2" s="1"/>
  <c r="M127" i="2"/>
  <c r="Q127" i="2" s="1"/>
  <c r="L127" i="2"/>
  <c r="P127" i="2" s="1"/>
  <c r="O126" i="2"/>
  <c r="R126" i="2" s="1"/>
  <c r="M126" i="2"/>
  <c r="Q126" i="2" s="1"/>
  <c r="L126" i="2"/>
  <c r="P126" i="2" s="1"/>
  <c r="O125" i="2"/>
  <c r="R125" i="2" s="1"/>
  <c r="M125" i="2"/>
  <c r="Q125" i="2" s="1"/>
  <c r="L125" i="2"/>
  <c r="P125" i="2" s="1"/>
  <c r="O124" i="2"/>
  <c r="R124" i="2" s="1"/>
  <c r="M124" i="2"/>
  <c r="Q124" i="2" s="1"/>
  <c r="L124" i="2"/>
  <c r="P124" i="2" s="1"/>
  <c r="O123" i="2"/>
  <c r="R123" i="2" s="1"/>
  <c r="M123" i="2"/>
  <c r="Q123" i="2" s="1"/>
  <c r="L123" i="2"/>
  <c r="P123" i="2" s="1"/>
  <c r="O122" i="2"/>
  <c r="R122" i="2" s="1"/>
  <c r="M122" i="2"/>
  <c r="Q122" i="2" s="1"/>
  <c r="L122" i="2"/>
  <c r="P122" i="2" s="1"/>
  <c r="O121" i="2"/>
  <c r="R121" i="2" s="1"/>
  <c r="M121" i="2"/>
  <c r="Q121" i="2" s="1"/>
  <c r="L121" i="2"/>
  <c r="P121" i="2" s="1"/>
  <c r="O120" i="2"/>
  <c r="R120" i="2" s="1"/>
  <c r="M120" i="2"/>
  <c r="Q120" i="2" s="1"/>
  <c r="L120" i="2"/>
  <c r="P120" i="2" s="1"/>
  <c r="O119" i="2"/>
  <c r="R119" i="2" s="1"/>
  <c r="M119" i="2"/>
  <c r="Q119" i="2" s="1"/>
  <c r="L119" i="2"/>
  <c r="P119" i="2" s="1"/>
  <c r="O118" i="2"/>
  <c r="R118" i="2" s="1"/>
  <c r="M118" i="2"/>
  <c r="Q118" i="2" s="1"/>
  <c r="L118" i="2"/>
  <c r="P118" i="2" s="1"/>
  <c r="O117" i="2"/>
  <c r="R117" i="2" s="1"/>
  <c r="M117" i="2"/>
  <c r="Q117" i="2" s="1"/>
  <c r="L117" i="2"/>
  <c r="P117" i="2" s="1"/>
  <c r="O116" i="2"/>
  <c r="R116" i="2" s="1"/>
  <c r="M116" i="2"/>
  <c r="Q116" i="2" s="1"/>
  <c r="L116" i="2"/>
  <c r="P116" i="2" s="1"/>
  <c r="O115" i="2"/>
  <c r="R115" i="2" s="1"/>
  <c r="M115" i="2"/>
  <c r="Q115" i="2" s="1"/>
  <c r="L115" i="2"/>
  <c r="P115" i="2" s="1"/>
  <c r="O114" i="2"/>
  <c r="R114" i="2" s="1"/>
  <c r="M114" i="2"/>
  <c r="Q114" i="2" s="1"/>
  <c r="L114" i="2"/>
  <c r="P114" i="2" s="1"/>
  <c r="O113" i="2"/>
  <c r="R113" i="2" s="1"/>
  <c r="M113" i="2"/>
  <c r="Q113" i="2" s="1"/>
  <c r="L113" i="2"/>
  <c r="P113" i="2" s="1"/>
  <c r="O112" i="2"/>
  <c r="R112" i="2" s="1"/>
  <c r="M112" i="2"/>
  <c r="Q112" i="2" s="1"/>
  <c r="L112" i="2"/>
  <c r="P112" i="2" s="1"/>
  <c r="O111" i="2"/>
  <c r="R111" i="2" s="1"/>
  <c r="M111" i="2"/>
  <c r="Q111" i="2" s="1"/>
  <c r="L111" i="2"/>
  <c r="P111" i="2" s="1"/>
  <c r="O110" i="2"/>
  <c r="R110" i="2" s="1"/>
  <c r="M110" i="2"/>
  <c r="Q110" i="2" s="1"/>
  <c r="L110" i="2"/>
  <c r="P110" i="2" s="1"/>
  <c r="O109" i="2"/>
  <c r="R109" i="2" s="1"/>
  <c r="M109" i="2"/>
  <c r="Q109" i="2" s="1"/>
  <c r="L109" i="2"/>
  <c r="P109" i="2" s="1"/>
  <c r="O108" i="2"/>
  <c r="R108" i="2" s="1"/>
  <c r="M108" i="2"/>
  <c r="Q108" i="2" s="1"/>
  <c r="L108" i="2"/>
  <c r="P108" i="2" s="1"/>
  <c r="O107" i="2"/>
  <c r="R107" i="2" s="1"/>
  <c r="M107" i="2"/>
  <c r="Q107" i="2" s="1"/>
  <c r="L107" i="2"/>
  <c r="P107" i="2" s="1"/>
  <c r="O106" i="2"/>
  <c r="R106" i="2" s="1"/>
  <c r="M106" i="2"/>
  <c r="Q106" i="2" s="1"/>
  <c r="L106" i="2"/>
  <c r="P106" i="2" s="1"/>
  <c r="O105" i="2"/>
  <c r="R105" i="2" s="1"/>
  <c r="M105" i="2"/>
  <c r="Q105" i="2" s="1"/>
  <c r="L105" i="2"/>
  <c r="P105" i="2" s="1"/>
  <c r="O104" i="2"/>
  <c r="R104" i="2" s="1"/>
  <c r="M104" i="2"/>
  <c r="Q104" i="2" s="1"/>
  <c r="L104" i="2"/>
  <c r="P104" i="2" s="1"/>
  <c r="O103" i="2"/>
  <c r="R103" i="2" s="1"/>
  <c r="M103" i="2"/>
  <c r="Q103" i="2" s="1"/>
  <c r="L103" i="2"/>
  <c r="P103" i="2" s="1"/>
  <c r="O102" i="2"/>
  <c r="R102" i="2" s="1"/>
  <c r="M102" i="2"/>
  <c r="Q102" i="2" s="1"/>
  <c r="L102" i="2"/>
  <c r="P102" i="2" s="1"/>
  <c r="O101" i="2"/>
  <c r="R101" i="2" s="1"/>
  <c r="M101" i="2"/>
  <c r="Q101" i="2" s="1"/>
  <c r="L101" i="2"/>
  <c r="P101" i="2" s="1"/>
  <c r="O100" i="2"/>
  <c r="R100" i="2" s="1"/>
  <c r="M100" i="2"/>
  <c r="Q100" i="2" s="1"/>
  <c r="L100" i="2"/>
  <c r="P100" i="2" s="1"/>
  <c r="O99" i="2"/>
  <c r="R99" i="2" s="1"/>
  <c r="M99" i="2"/>
  <c r="Q99" i="2" s="1"/>
  <c r="L99" i="2"/>
  <c r="P99" i="2" s="1"/>
  <c r="O98" i="2"/>
  <c r="R98" i="2" s="1"/>
  <c r="M98" i="2"/>
  <c r="Q98" i="2" s="1"/>
  <c r="L98" i="2"/>
  <c r="P98" i="2" s="1"/>
  <c r="O97" i="2"/>
  <c r="R97" i="2" s="1"/>
  <c r="M97" i="2"/>
  <c r="Q97" i="2" s="1"/>
  <c r="L97" i="2"/>
  <c r="P97" i="2" s="1"/>
  <c r="O96" i="2"/>
  <c r="R96" i="2" s="1"/>
  <c r="M96" i="2"/>
  <c r="Q96" i="2" s="1"/>
  <c r="L96" i="2"/>
  <c r="P96" i="2" s="1"/>
  <c r="O95" i="2"/>
  <c r="R95" i="2" s="1"/>
  <c r="M95" i="2"/>
  <c r="Q95" i="2" s="1"/>
  <c r="L95" i="2"/>
  <c r="P95" i="2" s="1"/>
  <c r="O94" i="2"/>
  <c r="R94" i="2" s="1"/>
  <c r="M94" i="2"/>
  <c r="Q94" i="2" s="1"/>
  <c r="L94" i="2"/>
  <c r="P94" i="2" s="1"/>
  <c r="O93" i="2"/>
  <c r="R93" i="2" s="1"/>
  <c r="M93" i="2"/>
  <c r="Q93" i="2" s="1"/>
  <c r="L93" i="2"/>
  <c r="P93" i="2" s="1"/>
  <c r="O92" i="2"/>
  <c r="R92" i="2" s="1"/>
  <c r="M92" i="2"/>
  <c r="Q92" i="2" s="1"/>
  <c r="L92" i="2"/>
  <c r="P92" i="2" s="1"/>
  <c r="O91" i="2"/>
  <c r="R91" i="2" s="1"/>
  <c r="M91" i="2"/>
  <c r="Q91" i="2" s="1"/>
  <c r="L91" i="2"/>
  <c r="P91" i="2" s="1"/>
  <c r="O90" i="2"/>
  <c r="R90" i="2" s="1"/>
  <c r="M90" i="2"/>
  <c r="Q90" i="2" s="1"/>
  <c r="L90" i="2"/>
  <c r="P90" i="2" s="1"/>
  <c r="O89" i="2"/>
  <c r="R89" i="2" s="1"/>
  <c r="M89" i="2"/>
  <c r="Q89" i="2" s="1"/>
  <c r="L89" i="2"/>
  <c r="P89" i="2" s="1"/>
  <c r="O88" i="2"/>
  <c r="R88" i="2" s="1"/>
  <c r="M88" i="2"/>
  <c r="Q88" i="2" s="1"/>
  <c r="L88" i="2"/>
  <c r="P88" i="2" s="1"/>
  <c r="O87" i="2"/>
  <c r="R87" i="2" s="1"/>
  <c r="M87" i="2"/>
  <c r="Q87" i="2" s="1"/>
  <c r="L87" i="2"/>
  <c r="P87" i="2" s="1"/>
  <c r="O86" i="2"/>
  <c r="R86" i="2" s="1"/>
  <c r="M86" i="2"/>
  <c r="Q86" i="2" s="1"/>
  <c r="L86" i="2"/>
  <c r="P86" i="2" s="1"/>
  <c r="O85" i="2"/>
  <c r="R85" i="2" s="1"/>
  <c r="M85" i="2"/>
  <c r="Q85" i="2" s="1"/>
  <c r="L85" i="2"/>
  <c r="P85" i="2" s="1"/>
  <c r="O84" i="2"/>
  <c r="R84" i="2" s="1"/>
  <c r="M84" i="2"/>
  <c r="Q84" i="2" s="1"/>
  <c r="L84" i="2"/>
  <c r="P84" i="2" s="1"/>
  <c r="O83" i="2"/>
  <c r="R83" i="2" s="1"/>
  <c r="M83" i="2"/>
  <c r="Q83" i="2" s="1"/>
  <c r="L83" i="2"/>
  <c r="P83" i="2" s="1"/>
  <c r="O82" i="2"/>
  <c r="R82" i="2" s="1"/>
  <c r="M82" i="2"/>
  <c r="Q82" i="2" s="1"/>
  <c r="L82" i="2"/>
  <c r="P82" i="2" s="1"/>
  <c r="O81" i="2"/>
  <c r="R81" i="2" s="1"/>
  <c r="M81" i="2"/>
  <c r="Q81" i="2" s="1"/>
  <c r="L81" i="2"/>
  <c r="P81" i="2" s="1"/>
  <c r="O80" i="2"/>
  <c r="R80" i="2" s="1"/>
  <c r="M80" i="2"/>
  <c r="Q80" i="2" s="1"/>
  <c r="L80" i="2"/>
  <c r="P80" i="2" s="1"/>
  <c r="O79" i="2"/>
  <c r="R79" i="2" s="1"/>
  <c r="M79" i="2"/>
  <c r="Q79" i="2" s="1"/>
  <c r="L79" i="2"/>
  <c r="P79" i="2" s="1"/>
  <c r="O78" i="2"/>
  <c r="R78" i="2" s="1"/>
  <c r="M78" i="2"/>
  <c r="Q78" i="2" s="1"/>
  <c r="L78" i="2"/>
  <c r="P78" i="2" s="1"/>
  <c r="O77" i="2"/>
  <c r="R77" i="2" s="1"/>
  <c r="M77" i="2"/>
  <c r="Q77" i="2" s="1"/>
  <c r="L77" i="2"/>
  <c r="P77" i="2" s="1"/>
  <c r="O76" i="2"/>
  <c r="R76" i="2" s="1"/>
  <c r="M76" i="2"/>
  <c r="Q76" i="2" s="1"/>
  <c r="L76" i="2"/>
  <c r="P76" i="2" s="1"/>
  <c r="O75" i="2"/>
  <c r="R75" i="2" s="1"/>
  <c r="M75" i="2"/>
  <c r="Q75" i="2" s="1"/>
  <c r="L75" i="2"/>
  <c r="P75" i="2" s="1"/>
  <c r="O74" i="2"/>
  <c r="R74" i="2" s="1"/>
  <c r="M74" i="2"/>
  <c r="Q74" i="2" s="1"/>
  <c r="L74" i="2"/>
  <c r="P74" i="2" s="1"/>
  <c r="O73" i="2"/>
  <c r="R73" i="2" s="1"/>
  <c r="M73" i="2"/>
  <c r="Q73" i="2" s="1"/>
  <c r="L73" i="2"/>
  <c r="P73" i="2" s="1"/>
  <c r="O72" i="2"/>
  <c r="R72" i="2" s="1"/>
  <c r="M72" i="2"/>
  <c r="Q72" i="2" s="1"/>
  <c r="L72" i="2"/>
  <c r="P72" i="2" s="1"/>
  <c r="O71" i="2"/>
  <c r="R71" i="2" s="1"/>
  <c r="M71" i="2"/>
  <c r="Q71" i="2" s="1"/>
  <c r="L71" i="2"/>
  <c r="P71" i="2" s="1"/>
  <c r="O70" i="2"/>
  <c r="R70" i="2" s="1"/>
  <c r="M70" i="2"/>
  <c r="Q70" i="2" s="1"/>
  <c r="L70" i="2"/>
  <c r="P70" i="2" s="1"/>
  <c r="O69" i="2"/>
  <c r="R69" i="2" s="1"/>
  <c r="M69" i="2"/>
  <c r="Q69" i="2" s="1"/>
  <c r="L69" i="2"/>
  <c r="P69" i="2" s="1"/>
  <c r="O68" i="2"/>
  <c r="R68" i="2" s="1"/>
  <c r="M68" i="2"/>
  <c r="Q68" i="2" s="1"/>
  <c r="L68" i="2"/>
  <c r="P68" i="2" s="1"/>
  <c r="O67" i="2"/>
  <c r="R67" i="2" s="1"/>
  <c r="M67" i="2"/>
  <c r="Q67" i="2" s="1"/>
  <c r="L67" i="2"/>
  <c r="P67" i="2" s="1"/>
  <c r="O66" i="2"/>
  <c r="R66" i="2" s="1"/>
  <c r="M66" i="2"/>
  <c r="Q66" i="2" s="1"/>
  <c r="L66" i="2"/>
  <c r="P66" i="2" s="1"/>
  <c r="P65" i="2"/>
  <c r="O65" i="2"/>
  <c r="R65" i="2" s="1"/>
  <c r="M65" i="2"/>
  <c r="Q65" i="2" s="1"/>
  <c r="L65" i="2"/>
  <c r="O64" i="2"/>
  <c r="R64" i="2" s="1"/>
  <c r="M64" i="2"/>
  <c r="Q64" i="2" s="1"/>
  <c r="L64" i="2"/>
  <c r="P64" i="2" s="1"/>
  <c r="Q63" i="2"/>
  <c r="O63" i="2"/>
  <c r="R63" i="2" s="1"/>
  <c r="M63" i="2"/>
  <c r="L63" i="2"/>
  <c r="P63" i="2" s="1"/>
  <c r="O62" i="2"/>
  <c r="R62" i="2" s="1"/>
  <c r="M62" i="2"/>
  <c r="Q62" i="2" s="1"/>
  <c r="L62" i="2"/>
  <c r="P62" i="2" s="1"/>
  <c r="O61" i="2"/>
  <c r="R61" i="2" s="1"/>
  <c r="M61" i="2"/>
  <c r="Q61" i="2" s="1"/>
  <c r="L61" i="2"/>
  <c r="P61" i="2" s="1"/>
  <c r="O60" i="2"/>
  <c r="R60" i="2" s="1"/>
  <c r="M60" i="2"/>
  <c r="Q60" i="2" s="1"/>
  <c r="L60" i="2"/>
  <c r="P60" i="2" s="1"/>
  <c r="O59" i="2"/>
  <c r="R59" i="2" s="1"/>
  <c r="M59" i="2"/>
  <c r="Q59" i="2" s="1"/>
  <c r="L59" i="2"/>
  <c r="P59" i="2" s="1"/>
  <c r="O58" i="2"/>
  <c r="R58" i="2" s="1"/>
  <c r="M58" i="2"/>
  <c r="Q58" i="2" s="1"/>
  <c r="L58" i="2"/>
  <c r="P58" i="2" s="1"/>
  <c r="O57" i="2"/>
  <c r="R57" i="2" s="1"/>
  <c r="M57" i="2"/>
  <c r="Q57" i="2" s="1"/>
  <c r="L57" i="2"/>
  <c r="P57" i="2" s="1"/>
  <c r="O56" i="2"/>
  <c r="R56" i="2" s="1"/>
  <c r="M56" i="2"/>
  <c r="Q56" i="2" s="1"/>
  <c r="L56" i="2"/>
  <c r="P56" i="2" s="1"/>
  <c r="O55" i="2"/>
  <c r="R55" i="2" s="1"/>
  <c r="M55" i="2"/>
  <c r="Q55" i="2" s="1"/>
  <c r="L55" i="2"/>
  <c r="P55" i="2" s="1"/>
  <c r="O54" i="2"/>
  <c r="R54" i="2" s="1"/>
  <c r="M54" i="2"/>
  <c r="Q54" i="2" s="1"/>
  <c r="L54" i="2"/>
  <c r="P54" i="2" s="1"/>
  <c r="O53" i="2"/>
  <c r="R53" i="2" s="1"/>
  <c r="M53" i="2"/>
  <c r="Q53" i="2" s="1"/>
  <c r="L53" i="2"/>
  <c r="P53" i="2" s="1"/>
  <c r="O52" i="2"/>
  <c r="R52" i="2" s="1"/>
  <c r="M52" i="2"/>
  <c r="Q52" i="2" s="1"/>
  <c r="L52" i="2"/>
  <c r="P52" i="2" s="1"/>
  <c r="O51" i="2"/>
  <c r="R51" i="2" s="1"/>
  <c r="M51" i="2"/>
  <c r="Q51" i="2" s="1"/>
  <c r="L51" i="2"/>
  <c r="P51" i="2" s="1"/>
  <c r="O50" i="2"/>
  <c r="R50" i="2" s="1"/>
  <c r="M50" i="2"/>
  <c r="Q50" i="2" s="1"/>
  <c r="L50" i="2"/>
  <c r="P50" i="2" s="1"/>
  <c r="O49" i="2"/>
  <c r="R49" i="2" s="1"/>
  <c r="M49" i="2"/>
  <c r="Q49" i="2" s="1"/>
  <c r="L49" i="2"/>
  <c r="P49" i="2" s="1"/>
  <c r="O48" i="2"/>
  <c r="R48" i="2" s="1"/>
  <c r="M48" i="2"/>
  <c r="Q48" i="2" s="1"/>
  <c r="L48" i="2"/>
  <c r="P48" i="2" s="1"/>
  <c r="O47" i="2"/>
  <c r="R47" i="2" s="1"/>
  <c r="M47" i="2"/>
  <c r="Q47" i="2" s="1"/>
  <c r="L47" i="2"/>
  <c r="P47" i="2" s="1"/>
  <c r="R46" i="2"/>
  <c r="O46" i="2"/>
  <c r="M46" i="2"/>
  <c r="Q46" i="2" s="1"/>
  <c r="L46" i="2"/>
  <c r="P46" i="2" s="1"/>
  <c r="O45" i="2"/>
  <c r="R45" i="2" s="1"/>
  <c r="M45" i="2"/>
  <c r="Q45" i="2" s="1"/>
  <c r="L45" i="2"/>
  <c r="P45" i="2" s="1"/>
  <c r="O44" i="2"/>
  <c r="R44" i="2" s="1"/>
  <c r="M44" i="2"/>
  <c r="Q44" i="2" s="1"/>
  <c r="L44" i="2"/>
  <c r="P44" i="2" s="1"/>
  <c r="O43" i="2"/>
  <c r="R43" i="2" s="1"/>
  <c r="M43" i="2"/>
  <c r="Q43" i="2" s="1"/>
  <c r="L43" i="2"/>
  <c r="P43" i="2" s="1"/>
  <c r="O42" i="2"/>
  <c r="R42" i="2" s="1"/>
  <c r="M42" i="2"/>
  <c r="Q42" i="2" s="1"/>
  <c r="L42" i="2"/>
  <c r="P42" i="2" s="1"/>
  <c r="O41" i="2"/>
  <c r="R41" i="2" s="1"/>
  <c r="M41" i="2"/>
  <c r="Q41" i="2" s="1"/>
  <c r="L41" i="2"/>
  <c r="P41" i="2" s="1"/>
  <c r="O40" i="2"/>
  <c r="R40" i="2" s="1"/>
  <c r="M40" i="2"/>
  <c r="Q40" i="2" s="1"/>
  <c r="L40" i="2"/>
  <c r="P40" i="2" s="1"/>
  <c r="O39" i="2"/>
  <c r="R39" i="2" s="1"/>
  <c r="M39" i="2"/>
  <c r="Q39" i="2" s="1"/>
  <c r="L39" i="2"/>
  <c r="P39" i="2" s="1"/>
  <c r="O38" i="2"/>
  <c r="R38" i="2" s="1"/>
  <c r="M38" i="2"/>
  <c r="Q38" i="2" s="1"/>
  <c r="L38" i="2"/>
  <c r="P38" i="2" s="1"/>
  <c r="O37" i="2"/>
  <c r="R37" i="2" s="1"/>
  <c r="M37" i="2"/>
  <c r="Q37" i="2" s="1"/>
  <c r="L37" i="2"/>
  <c r="P37" i="2" s="1"/>
  <c r="O36" i="2"/>
  <c r="R36" i="2" s="1"/>
  <c r="M36" i="2"/>
  <c r="Q36" i="2" s="1"/>
  <c r="L36" i="2"/>
  <c r="P36" i="2" s="1"/>
  <c r="O35" i="2"/>
  <c r="R35" i="2" s="1"/>
  <c r="M35" i="2"/>
  <c r="Q35" i="2" s="1"/>
  <c r="L35" i="2"/>
  <c r="P35" i="2" s="1"/>
  <c r="O34" i="2"/>
  <c r="R34" i="2" s="1"/>
  <c r="M34" i="2"/>
  <c r="Q34" i="2" s="1"/>
  <c r="L34" i="2"/>
  <c r="P34" i="2" s="1"/>
  <c r="O33" i="2"/>
  <c r="R33" i="2" s="1"/>
  <c r="M33" i="2"/>
  <c r="Q33" i="2" s="1"/>
  <c r="L33" i="2"/>
  <c r="P33" i="2" s="1"/>
  <c r="O32" i="2"/>
  <c r="R32" i="2" s="1"/>
  <c r="M32" i="2"/>
  <c r="Q32" i="2" s="1"/>
  <c r="L32" i="2"/>
  <c r="P32" i="2" s="1"/>
  <c r="O31" i="2"/>
  <c r="R31" i="2" s="1"/>
  <c r="M31" i="2"/>
  <c r="Q31" i="2" s="1"/>
  <c r="L31" i="2"/>
  <c r="P31" i="2" s="1"/>
  <c r="O30" i="2"/>
  <c r="R30" i="2" s="1"/>
  <c r="M30" i="2"/>
  <c r="Q30" i="2" s="1"/>
  <c r="L30" i="2"/>
  <c r="P30" i="2" s="1"/>
  <c r="O29" i="2"/>
  <c r="R29" i="2" s="1"/>
  <c r="M29" i="2"/>
  <c r="Q29" i="2" s="1"/>
  <c r="L29" i="2"/>
  <c r="P29" i="2" s="1"/>
  <c r="O28" i="2"/>
  <c r="R28" i="2" s="1"/>
  <c r="M28" i="2"/>
  <c r="Q28" i="2" s="1"/>
  <c r="L28" i="2"/>
  <c r="P28" i="2" s="1"/>
  <c r="O27" i="2"/>
  <c r="R27" i="2" s="1"/>
  <c r="M27" i="2"/>
  <c r="Q27" i="2" s="1"/>
  <c r="L27" i="2"/>
  <c r="P27" i="2" s="1"/>
  <c r="O26" i="2"/>
  <c r="R26" i="2" s="1"/>
  <c r="M26" i="2"/>
  <c r="Q26" i="2" s="1"/>
  <c r="L26" i="2"/>
  <c r="P26" i="2" s="1"/>
  <c r="O25" i="2"/>
  <c r="R25" i="2" s="1"/>
  <c r="M25" i="2"/>
  <c r="Q25" i="2" s="1"/>
  <c r="L25" i="2"/>
  <c r="P25" i="2" s="1"/>
  <c r="O24" i="2"/>
  <c r="R24" i="2" s="1"/>
  <c r="M24" i="2"/>
  <c r="Q24" i="2" s="1"/>
  <c r="L24" i="2"/>
  <c r="P24" i="2" s="1"/>
  <c r="O23" i="2"/>
  <c r="R23" i="2" s="1"/>
  <c r="M23" i="2"/>
  <c r="Q23" i="2" s="1"/>
  <c r="L23" i="2"/>
  <c r="P23" i="2" s="1"/>
  <c r="O22" i="2"/>
  <c r="R22" i="2" s="1"/>
  <c r="M22" i="2"/>
  <c r="Q22" i="2" s="1"/>
  <c r="L22" i="2"/>
  <c r="P22" i="2" s="1"/>
  <c r="O21" i="2"/>
  <c r="R21" i="2" s="1"/>
  <c r="M21" i="2"/>
  <c r="Q21" i="2" s="1"/>
  <c r="L21" i="2"/>
  <c r="P21" i="2" s="1"/>
  <c r="O20" i="2"/>
  <c r="R20" i="2" s="1"/>
  <c r="M20" i="2"/>
  <c r="Q20" i="2" s="1"/>
  <c r="L20" i="2"/>
  <c r="P20" i="2" s="1"/>
  <c r="O19" i="2"/>
  <c r="R19" i="2" s="1"/>
  <c r="M19" i="2"/>
  <c r="Q19" i="2" s="1"/>
  <c r="L19" i="2"/>
  <c r="P19" i="2" s="1"/>
  <c r="O18" i="2"/>
  <c r="R18" i="2" s="1"/>
  <c r="M18" i="2"/>
  <c r="Q18" i="2" s="1"/>
  <c r="L18" i="2"/>
  <c r="P18" i="2" s="1"/>
  <c r="O17" i="2"/>
  <c r="R17" i="2" s="1"/>
  <c r="M17" i="2"/>
  <c r="Q17" i="2" s="1"/>
  <c r="L17" i="2"/>
  <c r="P17" i="2" s="1"/>
  <c r="O16" i="2"/>
  <c r="R16" i="2" s="1"/>
  <c r="M16" i="2"/>
  <c r="Q16" i="2" s="1"/>
  <c r="L16" i="2"/>
  <c r="P16" i="2" s="1"/>
  <c r="O15" i="2"/>
  <c r="R15" i="2" s="1"/>
  <c r="M15" i="2"/>
  <c r="Q15" i="2" s="1"/>
  <c r="L15" i="2"/>
  <c r="P15" i="2" s="1"/>
  <c r="O14" i="2"/>
  <c r="R14" i="2" s="1"/>
  <c r="M14" i="2"/>
  <c r="Q14" i="2" s="1"/>
  <c r="L14" i="2"/>
  <c r="P14" i="2" s="1"/>
  <c r="M13" i="2"/>
  <c r="Q13" i="2" s="1"/>
  <c r="O13" i="2"/>
  <c r="R13" i="2" s="1"/>
  <c r="L13" i="2"/>
  <c r="A13" i="2"/>
  <c r="B13" i="2"/>
  <c r="C13" i="2"/>
  <c r="D13" i="2"/>
  <c r="E13" i="2"/>
  <c r="F13" i="2"/>
  <c r="G13" i="2"/>
  <c r="H13" i="2"/>
  <c r="I13" i="2"/>
  <c r="J13" i="2"/>
  <c r="K13" i="2"/>
  <c r="BZ31" i="2"/>
  <c r="BZ34" i="2"/>
  <c r="BZ37" i="2"/>
  <c r="BZ40" i="2"/>
  <c r="BZ43" i="2"/>
  <c r="BZ46" i="2"/>
  <c r="BZ49" i="2"/>
  <c r="BZ52" i="2"/>
  <c r="BZ55" i="2"/>
  <c r="BZ58" i="2"/>
  <c r="BZ61" i="2"/>
  <c r="BZ64" i="2"/>
  <c r="BZ67" i="2"/>
  <c r="BZ70" i="2"/>
  <c r="BZ73" i="2"/>
  <c r="BZ76" i="2"/>
  <c r="BZ79" i="2"/>
  <c r="BZ82" i="2"/>
  <c r="BZ85" i="2"/>
  <c r="BZ88" i="2"/>
  <c r="BZ91" i="2"/>
  <c r="BZ94" i="2"/>
  <c r="BZ97" i="2"/>
  <c r="BZ100" i="2"/>
  <c r="BZ103" i="2"/>
  <c r="BZ106" i="2"/>
  <c r="BZ109" i="2"/>
  <c r="BZ112" i="2"/>
  <c r="BZ115" i="2"/>
  <c r="BZ118" i="2"/>
  <c r="BZ121" i="2"/>
  <c r="BZ124" i="2"/>
  <c r="BZ127" i="2"/>
  <c r="BZ130" i="2"/>
  <c r="BZ133" i="2"/>
  <c r="BZ136" i="2"/>
  <c r="BZ139" i="2"/>
  <c r="BZ142" i="2"/>
  <c r="BZ145" i="2"/>
  <c r="BZ148" i="2"/>
  <c r="BZ151" i="2"/>
  <c r="BZ154" i="2"/>
  <c r="BZ157" i="2"/>
  <c r="BZ160" i="2"/>
  <c r="BZ163" i="2"/>
  <c r="BZ166" i="2"/>
  <c r="BZ169" i="2"/>
  <c r="BZ172" i="2"/>
  <c r="BZ175" i="2"/>
  <c r="BZ178" i="2"/>
  <c r="BZ181" i="2"/>
  <c r="BZ184" i="2"/>
  <c r="BZ187" i="2"/>
  <c r="BZ190" i="2"/>
  <c r="BZ193" i="2"/>
  <c r="BZ196" i="2"/>
  <c r="BZ199" i="2"/>
  <c r="BZ202" i="2"/>
  <c r="BZ205" i="2"/>
  <c r="BZ208" i="2"/>
  <c r="BZ211" i="2"/>
  <c r="BZ214" i="2"/>
  <c r="BZ217" i="2"/>
  <c r="BZ220" i="2"/>
  <c r="BZ223" i="2"/>
  <c r="BZ226" i="2"/>
  <c r="BZ229" i="2"/>
  <c r="BZ232" i="2"/>
  <c r="BZ235" i="2"/>
  <c r="BZ238" i="2"/>
  <c r="BZ241" i="2"/>
  <c r="BZ244" i="2"/>
  <c r="BZ247" i="2"/>
  <c r="BZ250" i="2"/>
  <c r="BZ253" i="2"/>
  <c r="BZ256" i="2"/>
  <c r="BZ259" i="2"/>
  <c r="BZ262" i="2"/>
  <c r="BZ265" i="2"/>
  <c r="BZ268" i="2"/>
  <c r="BZ271" i="2"/>
  <c r="BZ274" i="2"/>
  <c r="BZ277" i="2"/>
  <c r="BZ280" i="2"/>
  <c r="BZ283" i="2"/>
  <c r="BZ286" i="2"/>
  <c r="BZ289" i="2"/>
  <c r="BZ292" i="2"/>
  <c r="BZ295" i="2"/>
  <c r="BZ298" i="2"/>
  <c r="BZ301" i="2"/>
  <c r="BZ304" i="2"/>
  <c r="BZ307" i="2"/>
  <c r="BZ310" i="2"/>
  <c r="BZ313" i="2"/>
  <c r="BZ316" i="2"/>
  <c r="BZ319" i="2"/>
  <c r="BZ322" i="2"/>
  <c r="BZ325" i="2"/>
  <c r="BZ328" i="2"/>
  <c r="BZ331" i="2"/>
  <c r="BZ334" i="2"/>
  <c r="BZ337" i="2"/>
  <c r="BZ340" i="2"/>
  <c r="BZ343" i="2"/>
  <c r="BZ346" i="2"/>
  <c r="BZ349" i="2"/>
  <c r="BZ352" i="2"/>
  <c r="BZ355" i="2"/>
  <c r="BZ358" i="2"/>
  <c r="BZ361" i="2"/>
  <c r="BZ364" i="2"/>
  <c r="BZ367" i="2"/>
  <c r="A14" i="2"/>
  <c r="B14" i="2"/>
  <c r="C14" i="2"/>
  <c r="D14" i="2"/>
  <c r="E14" i="2"/>
  <c r="F14" i="2"/>
  <c r="G14" i="2"/>
  <c r="H14" i="2"/>
  <c r="I14" i="2"/>
  <c r="J14" i="2"/>
  <c r="K14" i="2"/>
  <c r="A15" i="2"/>
  <c r="B15" i="2"/>
  <c r="C15" i="2"/>
  <c r="D15" i="2"/>
  <c r="E15" i="2"/>
  <c r="F15" i="2"/>
  <c r="G15" i="2"/>
  <c r="H15" i="2"/>
  <c r="I15" i="2"/>
  <c r="J15" i="2"/>
  <c r="K15" i="2"/>
  <c r="A16" i="2"/>
  <c r="B16" i="2"/>
  <c r="C16" i="2"/>
  <c r="D16" i="2"/>
  <c r="E16" i="2"/>
  <c r="F16" i="2"/>
  <c r="G16" i="2"/>
  <c r="H16" i="2"/>
  <c r="I16" i="2"/>
  <c r="J16" i="2"/>
  <c r="K16" i="2"/>
  <c r="A17" i="2"/>
  <c r="B17" i="2"/>
  <c r="C17" i="2"/>
  <c r="D17" i="2"/>
  <c r="E17" i="2"/>
  <c r="F17" i="2"/>
  <c r="G17" i="2"/>
  <c r="H17" i="2"/>
  <c r="I17" i="2"/>
  <c r="J17" i="2"/>
  <c r="K17" i="2"/>
  <c r="A18" i="2"/>
  <c r="B18" i="2"/>
  <c r="C18" i="2"/>
  <c r="D18" i="2"/>
  <c r="E18" i="2"/>
  <c r="F18" i="2"/>
  <c r="G18" i="2"/>
  <c r="H18" i="2"/>
  <c r="I18" i="2"/>
  <c r="J18" i="2"/>
  <c r="K18" i="2"/>
  <c r="A19" i="2"/>
  <c r="B19" i="2"/>
  <c r="C19" i="2"/>
  <c r="D19" i="2"/>
  <c r="E19" i="2"/>
  <c r="F19" i="2"/>
  <c r="G19" i="2"/>
  <c r="H19" i="2"/>
  <c r="I19" i="2"/>
  <c r="J19" i="2"/>
  <c r="K19" i="2"/>
  <c r="A20" i="2"/>
  <c r="B20" i="2"/>
  <c r="C20" i="2"/>
  <c r="D20" i="2"/>
  <c r="E20" i="2"/>
  <c r="F20" i="2"/>
  <c r="G20" i="2"/>
  <c r="H20" i="2"/>
  <c r="I20" i="2"/>
  <c r="J20" i="2"/>
  <c r="K20" i="2"/>
  <c r="A21" i="2"/>
  <c r="B21" i="2"/>
  <c r="C21" i="2"/>
  <c r="D21" i="2"/>
  <c r="E21" i="2"/>
  <c r="F21" i="2"/>
  <c r="G21" i="2"/>
  <c r="H21" i="2"/>
  <c r="I21" i="2"/>
  <c r="J21" i="2"/>
  <c r="K21" i="2"/>
  <c r="A22" i="2"/>
  <c r="B22" i="2"/>
  <c r="C22" i="2"/>
  <c r="D22" i="2"/>
  <c r="E22" i="2"/>
  <c r="F22" i="2"/>
  <c r="G22" i="2"/>
  <c r="H22" i="2"/>
  <c r="I22" i="2"/>
  <c r="J22" i="2"/>
  <c r="K22" i="2"/>
  <c r="A23" i="2"/>
  <c r="B23" i="2"/>
  <c r="C23" i="2"/>
  <c r="D23" i="2"/>
  <c r="E23" i="2"/>
  <c r="F23" i="2"/>
  <c r="G23" i="2"/>
  <c r="H23" i="2"/>
  <c r="I23" i="2"/>
  <c r="J23" i="2"/>
  <c r="K23" i="2"/>
  <c r="A24" i="2"/>
  <c r="B24" i="2"/>
  <c r="C24" i="2"/>
  <c r="D24" i="2"/>
  <c r="E24" i="2"/>
  <c r="F24" i="2"/>
  <c r="G24" i="2"/>
  <c r="H24" i="2"/>
  <c r="I24" i="2"/>
  <c r="J24" i="2"/>
  <c r="K24" i="2"/>
  <c r="A25" i="2"/>
  <c r="B25" i="2"/>
  <c r="C25" i="2"/>
  <c r="D25" i="2"/>
  <c r="E25" i="2"/>
  <c r="F25" i="2"/>
  <c r="G25" i="2"/>
  <c r="H25" i="2"/>
  <c r="I25" i="2"/>
  <c r="J25" i="2"/>
  <c r="K25" i="2"/>
  <c r="A26" i="2"/>
  <c r="B26" i="2"/>
  <c r="C26" i="2"/>
  <c r="D26" i="2"/>
  <c r="E26" i="2"/>
  <c r="F26" i="2"/>
  <c r="G26" i="2"/>
  <c r="H26" i="2"/>
  <c r="I26" i="2"/>
  <c r="J26" i="2"/>
  <c r="K26" i="2"/>
  <c r="A27" i="2"/>
  <c r="B27" i="2"/>
  <c r="C27" i="2"/>
  <c r="D27" i="2"/>
  <c r="E27" i="2"/>
  <c r="F27" i="2"/>
  <c r="G27" i="2"/>
  <c r="H27" i="2"/>
  <c r="I27" i="2"/>
  <c r="J27" i="2"/>
  <c r="K27" i="2"/>
  <c r="A28" i="2"/>
  <c r="B28" i="2"/>
  <c r="C28" i="2"/>
  <c r="D28" i="2"/>
  <c r="E28" i="2"/>
  <c r="F28" i="2"/>
  <c r="G28" i="2"/>
  <c r="H28" i="2"/>
  <c r="I28" i="2"/>
  <c r="J28" i="2"/>
  <c r="K28" i="2"/>
  <c r="A29" i="2"/>
  <c r="B29" i="2"/>
  <c r="C29" i="2"/>
  <c r="D29" i="2"/>
  <c r="E29" i="2"/>
  <c r="F29" i="2"/>
  <c r="G29" i="2"/>
  <c r="H29" i="2"/>
  <c r="I29" i="2"/>
  <c r="J29" i="2"/>
  <c r="K29" i="2"/>
  <c r="A30" i="2"/>
  <c r="B30" i="2"/>
  <c r="C30" i="2"/>
  <c r="D30" i="2"/>
  <c r="E30" i="2"/>
  <c r="F30" i="2"/>
  <c r="G30" i="2"/>
  <c r="H30" i="2"/>
  <c r="I30" i="2"/>
  <c r="J30" i="2"/>
  <c r="K30" i="2"/>
  <c r="A31" i="2"/>
  <c r="B31" i="2"/>
  <c r="C31" i="2"/>
  <c r="D31" i="2"/>
  <c r="E31" i="2"/>
  <c r="F31" i="2"/>
  <c r="G31" i="2"/>
  <c r="H31" i="2"/>
  <c r="I31" i="2"/>
  <c r="J31" i="2"/>
  <c r="K31" i="2"/>
  <c r="A32" i="2"/>
  <c r="B32" i="2"/>
  <c r="C32" i="2"/>
  <c r="D32" i="2"/>
  <c r="E32" i="2"/>
  <c r="F32" i="2"/>
  <c r="G32" i="2"/>
  <c r="H32" i="2"/>
  <c r="I32" i="2"/>
  <c r="J32" i="2"/>
  <c r="K32" i="2"/>
  <c r="A33" i="2"/>
  <c r="B33" i="2"/>
  <c r="C33" i="2"/>
  <c r="D33" i="2"/>
  <c r="E33" i="2"/>
  <c r="F33" i="2"/>
  <c r="G33" i="2"/>
  <c r="H33" i="2"/>
  <c r="I33" i="2"/>
  <c r="J33" i="2"/>
  <c r="K33" i="2"/>
  <c r="A34" i="2"/>
  <c r="B34" i="2"/>
  <c r="C34" i="2"/>
  <c r="D34" i="2"/>
  <c r="E34" i="2"/>
  <c r="F34" i="2"/>
  <c r="G34" i="2"/>
  <c r="H34" i="2"/>
  <c r="I34" i="2"/>
  <c r="J34" i="2"/>
  <c r="K34" i="2"/>
  <c r="A35" i="2"/>
  <c r="B35" i="2"/>
  <c r="C35" i="2"/>
  <c r="D35" i="2"/>
  <c r="E35" i="2"/>
  <c r="F35" i="2"/>
  <c r="G35" i="2"/>
  <c r="H35" i="2"/>
  <c r="I35" i="2"/>
  <c r="J35" i="2"/>
  <c r="K35" i="2"/>
  <c r="A36" i="2"/>
  <c r="B36" i="2"/>
  <c r="C36" i="2"/>
  <c r="D36" i="2"/>
  <c r="E36" i="2"/>
  <c r="F36" i="2"/>
  <c r="G36" i="2"/>
  <c r="H36" i="2"/>
  <c r="I36" i="2"/>
  <c r="J36" i="2"/>
  <c r="K36" i="2"/>
  <c r="A37" i="2"/>
  <c r="B37" i="2"/>
  <c r="C37" i="2"/>
  <c r="D37" i="2"/>
  <c r="E37" i="2"/>
  <c r="F37" i="2"/>
  <c r="G37" i="2"/>
  <c r="H37" i="2"/>
  <c r="I37" i="2"/>
  <c r="J37" i="2"/>
  <c r="K37" i="2"/>
  <c r="A38" i="2"/>
  <c r="B38" i="2"/>
  <c r="C38" i="2"/>
  <c r="D38" i="2"/>
  <c r="E38" i="2"/>
  <c r="F38" i="2"/>
  <c r="G38" i="2"/>
  <c r="H38" i="2"/>
  <c r="I38" i="2"/>
  <c r="J38" i="2"/>
  <c r="K38" i="2"/>
  <c r="A39" i="2"/>
  <c r="B39" i="2"/>
  <c r="C39" i="2"/>
  <c r="D39" i="2"/>
  <c r="E39" i="2"/>
  <c r="F39" i="2"/>
  <c r="G39" i="2"/>
  <c r="H39" i="2"/>
  <c r="I39" i="2"/>
  <c r="J39" i="2"/>
  <c r="K39" i="2"/>
  <c r="A40" i="2"/>
  <c r="B40" i="2"/>
  <c r="C40" i="2"/>
  <c r="D40" i="2"/>
  <c r="E40" i="2"/>
  <c r="F40" i="2"/>
  <c r="G40" i="2"/>
  <c r="H40" i="2"/>
  <c r="I40" i="2"/>
  <c r="J40" i="2"/>
  <c r="K40" i="2"/>
  <c r="A41" i="2"/>
  <c r="B41" i="2"/>
  <c r="C41" i="2"/>
  <c r="D41" i="2"/>
  <c r="E41" i="2"/>
  <c r="F41" i="2"/>
  <c r="G41" i="2"/>
  <c r="H41" i="2"/>
  <c r="I41" i="2"/>
  <c r="J41" i="2"/>
  <c r="K41" i="2"/>
  <c r="A42" i="2"/>
  <c r="B42" i="2"/>
  <c r="C42" i="2"/>
  <c r="D42" i="2"/>
  <c r="E42" i="2"/>
  <c r="F42" i="2"/>
  <c r="G42" i="2"/>
  <c r="H42" i="2"/>
  <c r="I42" i="2"/>
  <c r="J42" i="2"/>
  <c r="K42" i="2"/>
  <c r="A43" i="2"/>
  <c r="B43" i="2"/>
  <c r="C43" i="2"/>
  <c r="D43" i="2"/>
  <c r="E43" i="2"/>
  <c r="F43" i="2"/>
  <c r="G43" i="2"/>
  <c r="H43" i="2"/>
  <c r="I43" i="2"/>
  <c r="J43" i="2"/>
  <c r="K43" i="2"/>
  <c r="A44" i="2"/>
  <c r="B44" i="2"/>
  <c r="C44" i="2"/>
  <c r="D44" i="2"/>
  <c r="E44" i="2"/>
  <c r="F44" i="2"/>
  <c r="G44" i="2"/>
  <c r="H44" i="2"/>
  <c r="I44" i="2"/>
  <c r="J44" i="2"/>
  <c r="K44" i="2"/>
  <c r="A45" i="2"/>
  <c r="B45" i="2"/>
  <c r="C45" i="2"/>
  <c r="D45" i="2"/>
  <c r="E45" i="2"/>
  <c r="F45" i="2"/>
  <c r="G45" i="2"/>
  <c r="H45" i="2"/>
  <c r="I45" i="2"/>
  <c r="J45" i="2"/>
  <c r="K45" i="2"/>
  <c r="A46" i="2"/>
  <c r="B46" i="2"/>
  <c r="C46" i="2"/>
  <c r="D46" i="2"/>
  <c r="E46" i="2"/>
  <c r="F46" i="2"/>
  <c r="G46" i="2"/>
  <c r="H46" i="2"/>
  <c r="I46" i="2"/>
  <c r="J46" i="2"/>
  <c r="K46" i="2"/>
  <c r="A47" i="2"/>
  <c r="B47" i="2"/>
  <c r="C47" i="2"/>
  <c r="D47" i="2"/>
  <c r="E47" i="2"/>
  <c r="F47" i="2"/>
  <c r="G47" i="2"/>
  <c r="H47" i="2"/>
  <c r="I47" i="2"/>
  <c r="J47" i="2"/>
  <c r="K47" i="2"/>
  <c r="A48" i="2"/>
  <c r="B48" i="2"/>
  <c r="C48" i="2"/>
  <c r="D48" i="2"/>
  <c r="E48" i="2"/>
  <c r="F48" i="2"/>
  <c r="G48" i="2"/>
  <c r="H48" i="2"/>
  <c r="I48" i="2"/>
  <c r="J48" i="2"/>
  <c r="K48" i="2"/>
  <c r="A49" i="2"/>
  <c r="B49" i="2"/>
  <c r="C49" i="2"/>
  <c r="D49" i="2"/>
  <c r="E49" i="2"/>
  <c r="F49" i="2"/>
  <c r="G49" i="2"/>
  <c r="H49" i="2"/>
  <c r="I49" i="2"/>
  <c r="J49" i="2"/>
  <c r="K49" i="2"/>
  <c r="A50" i="2"/>
  <c r="B50" i="2"/>
  <c r="C50" i="2"/>
  <c r="D50" i="2"/>
  <c r="E50" i="2"/>
  <c r="F50" i="2"/>
  <c r="G50" i="2"/>
  <c r="H50" i="2"/>
  <c r="I50" i="2"/>
  <c r="J50" i="2"/>
  <c r="K50" i="2"/>
  <c r="A51" i="2"/>
  <c r="B51" i="2"/>
  <c r="C51" i="2"/>
  <c r="D51" i="2"/>
  <c r="E51" i="2"/>
  <c r="F51" i="2"/>
  <c r="G51" i="2"/>
  <c r="H51" i="2"/>
  <c r="I51" i="2"/>
  <c r="J51" i="2"/>
  <c r="K51" i="2"/>
  <c r="A52" i="2"/>
  <c r="B52" i="2"/>
  <c r="C52" i="2"/>
  <c r="D52" i="2"/>
  <c r="E52" i="2"/>
  <c r="F52" i="2"/>
  <c r="G52" i="2"/>
  <c r="H52" i="2"/>
  <c r="I52" i="2"/>
  <c r="J52" i="2"/>
  <c r="K52" i="2"/>
  <c r="A53" i="2"/>
  <c r="B53" i="2"/>
  <c r="C53" i="2"/>
  <c r="D53" i="2"/>
  <c r="E53" i="2"/>
  <c r="F53" i="2"/>
  <c r="G53" i="2"/>
  <c r="H53" i="2"/>
  <c r="I53" i="2"/>
  <c r="J53" i="2"/>
  <c r="K53" i="2"/>
  <c r="A54" i="2"/>
  <c r="B54" i="2"/>
  <c r="C54" i="2"/>
  <c r="D54" i="2"/>
  <c r="E54" i="2"/>
  <c r="F54" i="2"/>
  <c r="G54" i="2"/>
  <c r="H54" i="2"/>
  <c r="I54" i="2"/>
  <c r="J54" i="2"/>
  <c r="K54" i="2"/>
  <c r="A55" i="2"/>
  <c r="B55" i="2"/>
  <c r="C55" i="2"/>
  <c r="D55" i="2"/>
  <c r="E55" i="2"/>
  <c r="F55" i="2"/>
  <c r="G55" i="2"/>
  <c r="H55" i="2"/>
  <c r="I55" i="2"/>
  <c r="J55" i="2"/>
  <c r="K55" i="2"/>
  <c r="A56" i="2"/>
  <c r="B56" i="2"/>
  <c r="C56" i="2"/>
  <c r="D56" i="2"/>
  <c r="E56" i="2"/>
  <c r="F56" i="2"/>
  <c r="G56" i="2"/>
  <c r="H56" i="2"/>
  <c r="I56" i="2"/>
  <c r="J56" i="2"/>
  <c r="K56" i="2"/>
  <c r="A57" i="2"/>
  <c r="B57" i="2"/>
  <c r="C57" i="2"/>
  <c r="D57" i="2"/>
  <c r="E57" i="2"/>
  <c r="F57" i="2"/>
  <c r="G57" i="2"/>
  <c r="H57" i="2"/>
  <c r="I57" i="2"/>
  <c r="J57" i="2"/>
  <c r="K57" i="2"/>
  <c r="A58" i="2"/>
  <c r="B58" i="2"/>
  <c r="C58" i="2"/>
  <c r="D58" i="2"/>
  <c r="E58" i="2"/>
  <c r="F58" i="2"/>
  <c r="G58" i="2"/>
  <c r="H58" i="2"/>
  <c r="I58" i="2"/>
  <c r="J58" i="2"/>
  <c r="K58" i="2"/>
  <c r="A59" i="2"/>
  <c r="B59" i="2"/>
  <c r="C59" i="2"/>
  <c r="D59" i="2"/>
  <c r="E59" i="2"/>
  <c r="F59" i="2"/>
  <c r="G59" i="2"/>
  <c r="H59" i="2"/>
  <c r="I59" i="2"/>
  <c r="J59" i="2"/>
  <c r="K59" i="2"/>
  <c r="A60" i="2"/>
  <c r="B60" i="2"/>
  <c r="C60" i="2"/>
  <c r="D60" i="2"/>
  <c r="E60" i="2"/>
  <c r="F60" i="2"/>
  <c r="G60" i="2"/>
  <c r="H60" i="2"/>
  <c r="I60" i="2"/>
  <c r="J60" i="2"/>
  <c r="K60" i="2"/>
  <c r="A61" i="2"/>
  <c r="B61" i="2"/>
  <c r="C61" i="2"/>
  <c r="D61" i="2"/>
  <c r="E61" i="2"/>
  <c r="F61" i="2"/>
  <c r="G61" i="2"/>
  <c r="H61" i="2"/>
  <c r="I61" i="2"/>
  <c r="J61" i="2"/>
  <c r="K61" i="2"/>
  <c r="A62" i="2"/>
  <c r="B62" i="2"/>
  <c r="C62" i="2"/>
  <c r="D62" i="2"/>
  <c r="E62" i="2"/>
  <c r="F62" i="2"/>
  <c r="G62" i="2"/>
  <c r="H62" i="2"/>
  <c r="I62" i="2"/>
  <c r="J62" i="2"/>
  <c r="K62" i="2"/>
  <c r="A63" i="2"/>
  <c r="B63" i="2"/>
  <c r="C63" i="2"/>
  <c r="D63" i="2"/>
  <c r="E63" i="2"/>
  <c r="F63" i="2"/>
  <c r="G63" i="2"/>
  <c r="H63" i="2"/>
  <c r="I63" i="2"/>
  <c r="J63" i="2"/>
  <c r="K63" i="2"/>
  <c r="A64" i="2"/>
  <c r="B64" i="2"/>
  <c r="C64" i="2"/>
  <c r="D64" i="2"/>
  <c r="E64" i="2"/>
  <c r="F64" i="2"/>
  <c r="G64" i="2"/>
  <c r="H64" i="2"/>
  <c r="I64" i="2"/>
  <c r="J64" i="2"/>
  <c r="K64" i="2"/>
  <c r="A65" i="2"/>
  <c r="B65" i="2"/>
  <c r="C65" i="2"/>
  <c r="D65" i="2"/>
  <c r="E65" i="2"/>
  <c r="F65" i="2"/>
  <c r="G65" i="2"/>
  <c r="H65" i="2"/>
  <c r="I65" i="2"/>
  <c r="J65" i="2"/>
  <c r="K65" i="2"/>
  <c r="A66" i="2"/>
  <c r="B66" i="2"/>
  <c r="C66" i="2"/>
  <c r="D66" i="2"/>
  <c r="E66" i="2"/>
  <c r="F66" i="2"/>
  <c r="G66" i="2"/>
  <c r="H66" i="2"/>
  <c r="I66" i="2"/>
  <c r="J66" i="2"/>
  <c r="K66" i="2"/>
  <c r="A67" i="2"/>
  <c r="B67" i="2"/>
  <c r="C67" i="2"/>
  <c r="D67" i="2"/>
  <c r="E67" i="2"/>
  <c r="F67" i="2"/>
  <c r="G67" i="2"/>
  <c r="H67" i="2"/>
  <c r="I67" i="2"/>
  <c r="J67" i="2"/>
  <c r="K67" i="2"/>
  <c r="A68" i="2"/>
  <c r="B68" i="2"/>
  <c r="C68" i="2"/>
  <c r="D68" i="2"/>
  <c r="E68" i="2"/>
  <c r="F68" i="2"/>
  <c r="G68" i="2"/>
  <c r="H68" i="2"/>
  <c r="I68" i="2"/>
  <c r="J68" i="2"/>
  <c r="K68" i="2"/>
  <c r="A69" i="2"/>
  <c r="B69" i="2"/>
  <c r="C69" i="2"/>
  <c r="D69" i="2"/>
  <c r="E69" i="2"/>
  <c r="F69" i="2"/>
  <c r="G69" i="2"/>
  <c r="H69" i="2"/>
  <c r="I69" i="2"/>
  <c r="J69" i="2"/>
  <c r="K69" i="2"/>
  <c r="A70" i="2"/>
  <c r="B70" i="2"/>
  <c r="C70" i="2"/>
  <c r="D70" i="2"/>
  <c r="E70" i="2"/>
  <c r="F70" i="2"/>
  <c r="G70" i="2"/>
  <c r="H70" i="2"/>
  <c r="I70" i="2"/>
  <c r="J70" i="2"/>
  <c r="K70" i="2"/>
  <c r="A71" i="2"/>
  <c r="B71" i="2"/>
  <c r="C71" i="2"/>
  <c r="D71" i="2"/>
  <c r="E71" i="2"/>
  <c r="F71" i="2"/>
  <c r="G71" i="2"/>
  <c r="H71" i="2"/>
  <c r="I71" i="2"/>
  <c r="J71" i="2"/>
  <c r="K71" i="2"/>
  <c r="A72" i="2"/>
  <c r="B72" i="2"/>
  <c r="C72" i="2"/>
  <c r="D72" i="2"/>
  <c r="E72" i="2"/>
  <c r="F72" i="2"/>
  <c r="G72" i="2"/>
  <c r="H72" i="2"/>
  <c r="I72" i="2"/>
  <c r="J72" i="2"/>
  <c r="K72" i="2"/>
  <c r="A73" i="2"/>
  <c r="B73" i="2"/>
  <c r="C73" i="2"/>
  <c r="D73" i="2"/>
  <c r="E73" i="2"/>
  <c r="F73" i="2"/>
  <c r="G73" i="2"/>
  <c r="H73" i="2"/>
  <c r="I73" i="2"/>
  <c r="J73" i="2"/>
  <c r="K73" i="2"/>
  <c r="A74" i="2"/>
  <c r="B74" i="2"/>
  <c r="C74" i="2"/>
  <c r="D74" i="2"/>
  <c r="E74" i="2"/>
  <c r="F74" i="2"/>
  <c r="G74" i="2"/>
  <c r="H74" i="2"/>
  <c r="I74" i="2"/>
  <c r="J74" i="2"/>
  <c r="K74" i="2"/>
  <c r="A75" i="2"/>
  <c r="B75" i="2"/>
  <c r="C75" i="2"/>
  <c r="D75" i="2"/>
  <c r="E75" i="2"/>
  <c r="F75" i="2"/>
  <c r="G75" i="2"/>
  <c r="H75" i="2"/>
  <c r="I75" i="2"/>
  <c r="J75" i="2"/>
  <c r="K75" i="2"/>
  <c r="A76" i="2"/>
  <c r="B76" i="2"/>
  <c r="C76" i="2"/>
  <c r="D76" i="2"/>
  <c r="E76" i="2"/>
  <c r="F76" i="2"/>
  <c r="G76" i="2"/>
  <c r="H76" i="2"/>
  <c r="I76" i="2"/>
  <c r="J76" i="2"/>
  <c r="K76" i="2"/>
  <c r="A77" i="2"/>
  <c r="B77" i="2"/>
  <c r="C77" i="2"/>
  <c r="D77" i="2"/>
  <c r="E77" i="2"/>
  <c r="F77" i="2"/>
  <c r="G77" i="2"/>
  <c r="H77" i="2"/>
  <c r="I77" i="2"/>
  <c r="J77" i="2"/>
  <c r="K77" i="2"/>
  <c r="A78" i="2"/>
  <c r="B78" i="2"/>
  <c r="C78" i="2"/>
  <c r="D78" i="2"/>
  <c r="E78" i="2"/>
  <c r="F78" i="2"/>
  <c r="G78" i="2"/>
  <c r="H78" i="2"/>
  <c r="I78" i="2"/>
  <c r="J78" i="2"/>
  <c r="K78" i="2"/>
  <c r="A79" i="2"/>
  <c r="B79" i="2"/>
  <c r="C79" i="2"/>
  <c r="D79" i="2"/>
  <c r="E79" i="2"/>
  <c r="F79" i="2"/>
  <c r="G79" i="2"/>
  <c r="H79" i="2"/>
  <c r="I79" i="2"/>
  <c r="J79" i="2"/>
  <c r="K79" i="2"/>
  <c r="A80" i="2"/>
  <c r="B80" i="2"/>
  <c r="C80" i="2"/>
  <c r="D80" i="2"/>
  <c r="E80" i="2"/>
  <c r="F80" i="2"/>
  <c r="G80" i="2"/>
  <c r="H80" i="2"/>
  <c r="I80" i="2"/>
  <c r="J80" i="2"/>
  <c r="K80" i="2"/>
  <c r="A81" i="2"/>
  <c r="B81" i="2"/>
  <c r="C81" i="2"/>
  <c r="D81" i="2"/>
  <c r="E81" i="2"/>
  <c r="F81" i="2"/>
  <c r="G81" i="2"/>
  <c r="H81" i="2"/>
  <c r="I81" i="2"/>
  <c r="J81" i="2"/>
  <c r="K81" i="2"/>
  <c r="A82" i="2"/>
  <c r="B82" i="2"/>
  <c r="C82" i="2"/>
  <c r="D82" i="2"/>
  <c r="E82" i="2"/>
  <c r="F82" i="2"/>
  <c r="G82" i="2"/>
  <c r="H82" i="2"/>
  <c r="I82" i="2"/>
  <c r="J82" i="2"/>
  <c r="K82" i="2"/>
  <c r="A83" i="2"/>
  <c r="B83" i="2"/>
  <c r="C83" i="2"/>
  <c r="D83" i="2"/>
  <c r="E83" i="2"/>
  <c r="F83" i="2"/>
  <c r="G83" i="2"/>
  <c r="H83" i="2"/>
  <c r="I83" i="2"/>
  <c r="J83" i="2"/>
  <c r="K83" i="2"/>
  <c r="A84" i="2"/>
  <c r="B84" i="2"/>
  <c r="C84" i="2"/>
  <c r="D84" i="2"/>
  <c r="E84" i="2"/>
  <c r="F84" i="2"/>
  <c r="G84" i="2"/>
  <c r="H84" i="2"/>
  <c r="I84" i="2"/>
  <c r="J84" i="2"/>
  <c r="K84" i="2"/>
  <c r="A85" i="2"/>
  <c r="B85" i="2"/>
  <c r="C85" i="2"/>
  <c r="D85" i="2"/>
  <c r="E85" i="2"/>
  <c r="F85" i="2"/>
  <c r="G85" i="2"/>
  <c r="H85" i="2"/>
  <c r="I85" i="2"/>
  <c r="J85" i="2"/>
  <c r="K85" i="2"/>
  <c r="A86" i="2"/>
  <c r="B86" i="2"/>
  <c r="C86" i="2"/>
  <c r="D86" i="2"/>
  <c r="E86" i="2"/>
  <c r="F86" i="2"/>
  <c r="G86" i="2"/>
  <c r="H86" i="2"/>
  <c r="I86" i="2"/>
  <c r="J86" i="2"/>
  <c r="K86" i="2"/>
  <c r="A87" i="2"/>
  <c r="B87" i="2"/>
  <c r="C87" i="2"/>
  <c r="D87" i="2"/>
  <c r="E87" i="2"/>
  <c r="F87" i="2"/>
  <c r="G87" i="2"/>
  <c r="H87" i="2"/>
  <c r="I87" i="2"/>
  <c r="J87" i="2"/>
  <c r="K87" i="2"/>
  <c r="A88" i="2"/>
  <c r="B88" i="2"/>
  <c r="C88" i="2"/>
  <c r="D88" i="2"/>
  <c r="E88" i="2"/>
  <c r="F88" i="2"/>
  <c r="G88" i="2"/>
  <c r="H88" i="2"/>
  <c r="I88" i="2"/>
  <c r="J88" i="2"/>
  <c r="K88" i="2"/>
  <c r="A89" i="2"/>
  <c r="B89" i="2"/>
  <c r="C89" i="2"/>
  <c r="D89" i="2"/>
  <c r="E89" i="2"/>
  <c r="F89" i="2"/>
  <c r="G89" i="2"/>
  <c r="H89" i="2"/>
  <c r="I89" i="2"/>
  <c r="J89" i="2"/>
  <c r="K89" i="2"/>
  <c r="A90" i="2"/>
  <c r="B90" i="2"/>
  <c r="C90" i="2"/>
  <c r="D90" i="2"/>
  <c r="E90" i="2"/>
  <c r="F90" i="2"/>
  <c r="G90" i="2"/>
  <c r="H90" i="2"/>
  <c r="I90" i="2"/>
  <c r="J90" i="2"/>
  <c r="K90" i="2"/>
  <c r="A91" i="2"/>
  <c r="B91" i="2"/>
  <c r="C91" i="2"/>
  <c r="D91" i="2"/>
  <c r="E91" i="2"/>
  <c r="F91" i="2"/>
  <c r="G91" i="2"/>
  <c r="H91" i="2"/>
  <c r="I91" i="2"/>
  <c r="J91" i="2"/>
  <c r="K91" i="2"/>
  <c r="A92" i="2"/>
  <c r="B92" i="2"/>
  <c r="C92" i="2"/>
  <c r="D92" i="2"/>
  <c r="E92" i="2"/>
  <c r="F92" i="2"/>
  <c r="G92" i="2"/>
  <c r="H92" i="2"/>
  <c r="I92" i="2"/>
  <c r="J92" i="2"/>
  <c r="K92" i="2"/>
  <c r="A93" i="2"/>
  <c r="B93" i="2"/>
  <c r="C93" i="2"/>
  <c r="D93" i="2"/>
  <c r="E93" i="2"/>
  <c r="F93" i="2"/>
  <c r="G93" i="2"/>
  <c r="H93" i="2"/>
  <c r="I93" i="2"/>
  <c r="J93" i="2"/>
  <c r="K93" i="2"/>
  <c r="A94" i="2"/>
  <c r="B94" i="2"/>
  <c r="C94" i="2"/>
  <c r="D94" i="2"/>
  <c r="E94" i="2"/>
  <c r="F94" i="2"/>
  <c r="G94" i="2"/>
  <c r="H94" i="2"/>
  <c r="I94" i="2"/>
  <c r="J94" i="2"/>
  <c r="K94" i="2"/>
  <c r="A95" i="2"/>
  <c r="B95" i="2"/>
  <c r="C95" i="2"/>
  <c r="D95" i="2"/>
  <c r="E95" i="2"/>
  <c r="F95" i="2"/>
  <c r="G95" i="2"/>
  <c r="H95" i="2"/>
  <c r="I95" i="2"/>
  <c r="J95" i="2"/>
  <c r="K95" i="2"/>
  <c r="A96" i="2"/>
  <c r="B96" i="2"/>
  <c r="C96" i="2"/>
  <c r="D96" i="2"/>
  <c r="E96" i="2"/>
  <c r="F96" i="2"/>
  <c r="G96" i="2"/>
  <c r="H96" i="2"/>
  <c r="I96" i="2"/>
  <c r="J96" i="2"/>
  <c r="K96" i="2"/>
  <c r="A97" i="2"/>
  <c r="B97" i="2"/>
  <c r="C97" i="2"/>
  <c r="D97" i="2"/>
  <c r="E97" i="2"/>
  <c r="F97" i="2"/>
  <c r="G97" i="2"/>
  <c r="H97" i="2"/>
  <c r="I97" i="2"/>
  <c r="J97" i="2"/>
  <c r="K97" i="2"/>
  <c r="A98" i="2"/>
  <c r="B98" i="2"/>
  <c r="C98" i="2"/>
  <c r="D98" i="2"/>
  <c r="E98" i="2"/>
  <c r="F98" i="2"/>
  <c r="G98" i="2"/>
  <c r="H98" i="2"/>
  <c r="I98" i="2"/>
  <c r="J98" i="2"/>
  <c r="K98" i="2"/>
  <c r="A99" i="2"/>
  <c r="B99" i="2"/>
  <c r="C99" i="2"/>
  <c r="D99" i="2"/>
  <c r="E99" i="2"/>
  <c r="F99" i="2"/>
  <c r="G99" i="2"/>
  <c r="H99" i="2"/>
  <c r="I99" i="2"/>
  <c r="J99" i="2"/>
  <c r="K99" i="2"/>
  <c r="A100" i="2"/>
  <c r="B100" i="2"/>
  <c r="C100" i="2"/>
  <c r="D100" i="2"/>
  <c r="E100" i="2"/>
  <c r="F100" i="2"/>
  <c r="G100" i="2"/>
  <c r="H100" i="2"/>
  <c r="I100" i="2"/>
  <c r="J100" i="2"/>
  <c r="K100" i="2"/>
  <c r="A101" i="2"/>
  <c r="B101" i="2"/>
  <c r="C101" i="2"/>
  <c r="D101" i="2"/>
  <c r="E101" i="2"/>
  <c r="F101" i="2"/>
  <c r="G101" i="2"/>
  <c r="H101" i="2"/>
  <c r="I101" i="2"/>
  <c r="J101" i="2"/>
  <c r="K101" i="2"/>
  <c r="A102" i="2"/>
  <c r="B102" i="2"/>
  <c r="C102" i="2"/>
  <c r="D102" i="2"/>
  <c r="E102" i="2"/>
  <c r="F102" i="2"/>
  <c r="G102" i="2"/>
  <c r="H102" i="2"/>
  <c r="I102" i="2"/>
  <c r="J102" i="2"/>
  <c r="K102" i="2"/>
  <c r="A103" i="2"/>
  <c r="B103" i="2"/>
  <c r="C103" i="2"/>
  <c r="D103" i="2"/>
  <c r="E103" i="2"/>
  <c r="F103" i="2"/>
  <c r="G103" i="2"/>
  <c r="H103" i="2"/>
  <c r="I103" i="2"/>
  <c r="J103" i="2"/>
  <c r="K103" i="2"/>
  <c r="A104" i="2"/>
  <c r="B104" i="2"/>
  <c r="C104" i="2"/>
  <c r="D104" i="2"/>
  <c r="E104" i="2"/>
  <c r="F104" i="2"/>
  <c r="G104" i="2"/>
  <c r="H104" i="2"/>
  <c r="I104" i="2"/>
  <c r="J104" i="2"/>
  <c r="K104" i="2"/>
  <c r="A105" i="2"/>
  <c r="B105" i="2"/>
  <c r="C105" i="2"/>
  <c r="D105" i="2"/>
  <c r="E105" i="2"/>
  <c r="F105" i="2"/>
  <c r="G105" i="2"/>
  <c r="H105" i="2"/>
  <c r="I105" i="2"/>
  <c r="J105" i="2"/>
  <c r="K105" i="2"/>
  <c r="A106" i="2"/>
  <c r="B106" i="2"/>
  <c r="C106" i="2"/>
  <c r="D106" i="2"/>
  <c r="E106" i="2"/>
  <c r="F106" i="2"/>
  <c r="G106" i="2"/>
  <c r="H106" i="2"/>
  <c r="I106" i="2"/>
  <c r="J106" i="2"/>
  <c r="K106" i="2"/>
  <c r="A107" i="2"/>
  <c r="B107" i="2"/>
  <c r="C107" i="2"/>
  <c r="D107" i="2"/>
  <c r="E107" i="2"/>
  <c r="F107" i="2"/>
  <c r="G107" i="2"/>
  <c r="H107" i="2"/>
  <c r="I107" i="2"/>
  <c r="J107" i="2"/>
  <c r="K107" i="2"/>
  <c r="A108" i="2"/>
  <c r="B108" i="2"/>
  <c r="C108" i="2"/>
  <c r="D108" i="2"/>
  <c r="E108" i="2"/>
  <c r="F108" i="2"/>
  <c r="G108" i="2"/>
  <c r="H108" i="2"/>
  <c r="I108" i="2"/>
  <c r="J108" i="2"/>
  <c r="K108" i="2"/>
  <c r="A109" i="2"/>
  <c r="B109" i="2"/>
  <c r="C109" i="2"/>
  <c r="D109" i="2"/>
  <c r="E109" i="2"/>
  <c r="F109" i="2"/>
  <c r="G109" i="2"/>
  <c r="H109" i="2"/>
  <c r="I109" i="2"/>
  <c r="J109" i="2"/>
  <c r="K109" i="2"/>
  <c r="A110" i="2"/>
  <c r="B110" i="2"/>
  <c r="C110" i="2"/>
  <c r="D110" i="2"/>
  <c r="E110" i="2"/>
  <c r="F110" i="2"/>
  <c r="G110" i="2"/>
  <c r="H110" i="2"/>
  <c r="I110" i="2"/>
  <c r="J110" i="2"/>
  <c r="K110" i="2"/>
  <c r="A111" i="2"/>
  <c r="B111" i="2"/>
  <c r="C111" i="2"/>
  <c r="D111" i="2"/>
  <c r="E111" i="2"/>
  <c r="F111" i="2"/>
  <c r="G111" i="2"/>
  <c r="H111" i="2"/>
  <c r="I111" i="2"/>
  <c r="J111" i="2"/>
  <c r="K111" i="2"/>
  <c r="A112" i="2"/>
  <c r="B112" i="2"/>
  <c r="C112" i="2"/>
  <c r="D112" i="2"/>
  <c r="E112" i="2"/>
  <c r="F112" i="2"/>
  <c r="G112" i="2"/>
  <c r="H112" i="2"/>
  <c r="I112" i="2"/>
  <c r="J112" i="2"/>
  <c r="K112" i="2"/>
  <c r="A113" i="2"/>
  <c r="B113" i="2"/>
  <c r="C113" i="2"/>
  <c r="D113" i="2"/>
  <c r="E113" i="2"/>
  <c r="F113" i="2"/>
  <c r="G113" i="2"/>
  <c r="H113" i="2"/>
  <c r="I113" i="2"/>
  <c r="J113" i="2"/>
  <c r="K113" i="2"/>
  <c r="A114" i="2"/>
  <c r="B114" i="2"/>
  <c r="C114" i="2"/>
  <c r="D114" i="2"/>
  <c r="E114" i="2"/>
  <c r="F114" i="2"/>
  <c r="G114" i="2"/>
  <c r="H114" i="2"/>
  <c r="I114" i="2"/>
  <c r="J114" i="2"/>
  <c r="K114" i="2"/>
  <c r="A115" i="2"/>
  <c r="B115" i="2"/>
  <c r="C115" i="2"/>
  <c r="D115" i="2"/>
  <c r="E115" i="2"/>
  <c r="F115" i="2"/>
  <c r="G115" i="2"/>
  <c r="H115" i="2"/>
  <c r="I115" i="2"/>
  <c r="J115" i="2"/>
  <c r="K115" i="2"/>
  <c r="A116" i="2"/>
  <c r="B116" i="2"/>
  <c r="C116" i="2"/>
  <c r="D116" i="2"/>
  <c r="E116" i="2"/>
  <c r="F116" i="2"/>
  <c r="G116" i="2"/>
  <c r="H116" i="2"/>
  <c r="I116" i="2"/>
  <c r="J116" i="2"/>
  <c r="K116" i="2"/>
  <c r="A117" i="2"/>
  <c r="B117" i="2"/>
  <c r="C117" i="2"/>
  <c r="D117" i="2"/>
  <c r="E117" i="2"/>
  <c r="F117" i="2"/>
  <c r="G117" i="2"/>
  <c r="H117" i="2"/>
  <c r="I117" i="2"/>
  <c r="J117" i="2"/>
  <c r="K117" i="2"/>
  <c r="A118" i="2"/>
  <c r="B118" i="2"/>
  <c r="C118" i="2"/>
  <c r="D118" i="2"/>
  <c r="E118" i="2"/>
  <c r="F118" i="2"/>
  <c r="G118" i="2"/>
  <c r="H118" i="2"/>
  <c r="I118" i="2"/>
  <c r="J118" i="2"/>
  <c r="K118" i="2"/>
  <c r="A119" i="2"/>
  <c r="B119" i="2"/>
  <c r="C119" i="2"/>
  <c r="D119" i="2"/>
  <c r="E119" i="2"/>
  <c r="F119" i="2"/>
  <c r="G119" i="2"/>
  <c r="H119" i="2"/>
  <c r="I119" i="2"/>
  <c r="J119" i="2"/>
  <c r="K119" i="2"/>
  <c r="A120" i="2"/>
  <c r="B120" i="2"/>
  <c r="C120" i="2"/>
  <c r="D120" i="2"/>
  <c r="E120" i="2"/>
  <c r="F120" i="2"/>
  <c r="G120" i="2"/>
  <c r="H120" i="2"/>
  <c r="I120" i="2"/>
  <c r="J120" i="2"/>
  <c r="K120" i="2"/>
  <c r="A121" i="2"/>
  <c r="B121" i="2"/>
  <c r="C121" i="2"/>
  <c r="D121" i="2"/>
  <c r="E121" i="2"/>
  <c r="F121" i="2"/>
  <c r="G121" i="2"/>
  <c r="H121" i="2"/>
  <c r="I121" i="2"/>
  <c r="J121" i="2"/>
  <c r="K121" i="2"/>
  <c r="A122" i="2"/>
  <c r="B122" i="2"/>
  <c r="C122" i="2"/>
  <c r="D122" i="2"/>
  <c r="E122" i="2"/>
  <c r="F122" i="2"/>
  <c r="G122" i="2"/>
  <c r="H122" i="2"/>
  <c r="I122" i="2"/>
  <c r="J122" i="2"/>
  <c r="K122" i="2"/>
  <c r="A123" i="2"/>
  <c r="B123" i="2"/>
  <c r="C123" i="2"/>
  <c r="D123" i="2"/>
  <c r="E123" i="2"/>
  <c r="F123" i="2"/>
  <c r="G123" i="2"/>
  <c r="H123" i="2"/>
  <c r="I123" i="2"/>
  <c r="J123" i="2"/>
  <c r="K123" i="2"/>
  <c r="A124" i="2"/>
  <c r="B124" i="2"/>
  <c r="C124" i="2"/>
  <c r="D124" i="2"/>
  <c r="E124" i="2"/>
  <c r="F124" i="2"/>
  <c r="G124" i="2"/>
  <c r="H124" i="2"/>
  <c r="I124" i="2"/>
  <c r="J124" i="2"/>
  <c r="K124" i="2"/>
  <c r="A125" i="2"/>
  <c r="B125" i="2"/>
  <c r="C125" i="2"/>
  <c r="D125" i="2"/>
  <c r="E125" i="2"/>
  <c r="F125" i="2"/>
  <c r="G125" i="2"/>
  <c r="H125" i="2"/>
  <c r="I125" i="2"/>
  <c r="J125" i="2"/>
  <c r="K125" i="2"/>
  <c r="A126" i="2"/>
  <c r="B126" i="2"/>
  <c r="C126" i="2"/>
  <c r="D126" i="2"/>
  <c r="E126" i="2"/>
  <c r="F126" i="2"/>
  <c r="G126" i="2"/>
  <c r="H126" i="2"/>
  <c r="I126" i="2"/>
  <c r="J126" i="2"/>
  <c r="K126" i="2"/>
  <c r="A127" i="2"/>
  <c r="B127" i="2"/>
  <c r="C127" i="2"/>
  <c r="D127" i="2"/>
  <c r="E127" i="2"/>
  <c r="F127" i="2"/>
  <c r="G127" i="2"/>
  <c r="H127" i="2"/>
  <c r="I127" i="2"/>
  <c r="J127" i="2"/>
  <c r="K127" i="2"/>
  <c r="A128" i="2"/>
  <c r="B128" i="2"/>
  <c r="C128" i="2"/>
  <c r="D128" i="2"/>
  <c r="E128" i="2"/>
  <c r="F128" i="2"/>
  <c r="G128" i="2"/>
  <c r="H128" i="2"/>
  <c r="I128" i="2"/>
  <c r="J128" i="2"/>
  <c r="K128" i="2"/>
  <c r="A129" i="2"/>
  <c r="B129" i="2"/>
  <c r="C129" i="2"/>
  <c r="D129" i="2"/>
  <c r="E129" i="2"/>
  <c r="F129" i="2"/>
  <c r="G129" i="2"/>
  <c r="H129" i="2"/>
  <c r="I129" i="2"/>
  <c r="J129" i="2"/>
  <c r="K129" i="2"/>
  <c r="A130" i="2"/>
  <c r="B130" i="2"/>
  <c r="C130" i="2"/>
  <c r="D130" i="2"/>
  <c r="E130" i="2"/>
  <c r="F130" i="2"/>
  <c r="G130" i="2"/>
  <c r="H130" i="2"/>
  <c r="I130" i="2"/>
  <c r="J130" i="2"/>
  <c r="K130" i="2"/>
  <c r="A131" i="2"/>
  <c r="B131" i="2"/>
  <c r="C131" i="2"/>
  <c r="D131" i="2"/>
  <c r="E131" i="2"/>
  <c r="F131" i="2"/>
  <c r="G131" i="2"/>
  <c r="H131" i="2"/>
  <c r="I131" i="2"/>
  <c r="J131" i="2"/>
  <c r="K131" i="2"/>
  <c r="A132" i="2"/>
  <c r="B132" i="2"/>
  <c r="C132" i="2"/>
  <c r="D132" i="2"/>
  <c r="E132" i="2"/>
  <c r="F132" i="2"/>
  <c r="G132" i="2"/>
  <c r="H132" i="2"/>
  <c r="I132" i="2"/>
  <c r="J132" i="2"/>
  <c r="K132" i="2"/>
  <c r="A133" i="2"/>
  <c r="B133" i="2"/>
  <c r="C133" i="2"/>
  <c r="D133" i="2"/>
  <c r="E133" i="2"/>
  <c r="F133" i="2"/>
  <c r="G133" i="2"/>
  <c r="H133" i="2"/>
  <c r="I133" i="2"/>
  <c r="J133" i="2"/>
  <c r="K133" i="2"/>
  <c r="A134" i="2"/>
  <c r="B134" i="2"/>
  <c r="C134" i="2"/>
  <c r="D134" i="2"/>
  <c r="E134" i="2"/>
  <c r="F134" i="2"/>
  <c r="G134" i="2"/>
  <c r="H134" i="2"/>
  <c r="I134" i="2"/>
  <c r="J134" i="2"/>
  <c r="K134" i="2"/>
  <c r="A135" i="2"/>
  <c r="B135" i="2"/>
  <c r="C135" i="2"/>
  <c r="D135" i="2"/>
  <c r="E135" i="2"/>
  <c r="F135" i="2"/>
  <c r="G135" i="2"/>
  <c r="H135" i="2"/>
  <c r="I135" i="2"/>
  <c r="J135" i="2"/>
  <c r="K135" i="2"/>
  <c r="A136" i="2"/>
  <c r="B136" i="2"/>
  <c r="C136" i="2"/>
  <c r="D136" i="2"/>
  <c r="E136" i="2"/>
  <c r="F136" i="2"/>
  <c r="G136" i="2"/>
  <c r="H136" i="2"/>
  <c r="I136" i="2"/>
  <c r="J136" i="2"/>
  <c r="K136" i="2"/>
  <c r="A137" i="2"/>
  <c r="B137" i="2"/>
  <c r="C137" i="2"/>
  <c r="D137" i="2"/>
  <c r="E137" i="2"/>
  <c r="F137" i="2"/>
  <c r="G137" i="2"/>
  <c r="H137" i="2"/>
  <c r="I137" i="2"/>
  <c r="J137" i="2"/>
  <c r="K137" i="2"/>
  <c r="A138" i="2"/>
  <c r="B138" i="2"/>
  <c r="C138" i="2"/>
  <c r="D138" i="2"/>
  <c r="E138" i="2"/>
  <c r="F138" i="2"/>
  <c r="G138" i="2"/>
  <c r="H138" i="2"/>
  <c r="I138" i="2"/>
  <c r="J138" i="2"/>
  <c r="K138" i="2"/>
  <c r="A139" i="2"/>
  <c r="B139" i="2"/>
  <c r="C139" i="2"/>
  <c r="D139" i="2"/>
  <c r="E139" i="2"/>
  <c r="F139" i="2"/>
  <c r="G139" i="2"/>
  <c r="H139" i="2"/>
  <c r="I139" i="2"/>
  <c r="J139" i="2"/>
  <c r="K139" i="2"/>
  <c r="A140" i="2"/>
  <c r="B140" i="2"/>
  <c r="C140" i="2"/>
  <c r="D140" i="2"/>
  <c r="E140" i="2"/>
  <c r="F140" i="2"/>
  <c r="G140" i="2"/>
  <c r="H140" i="2"/>
  <c r="I140" i="2"/>
  <c r="J140" i="2"/>
  <c r="K140" i="2"/>
  <c r="A141" i="2"/>
  <c r="B141" i="2"/>
  <c r="C141" i="2"/>
  <c r="D141" i="2"/>
  <c r="E141" i="2"/>
  <c r="F141" i="2"/>
  <c r="G141" i="2"/>
  <c r="H141" i="2"/>
  <c r="I141" i="2"/>
  <c r="J141" i="2"/>
  <c r="K141" i="2"/>
  <c r="A142" i="2"/>
  <c r="B142" i="2"/>
  <c r="C142" i="2"/>
  <c r="D142" i="2"/>
  <c r="E142" i="2"/>
  <c r="F142" i="2"/>
  <c r="G142" i="2"/>
  <c r="H142" i="2"/>
  <c r="I142" i="2"/>
  <c r="J142" i="2"/>
  <c r="K142" i="2"/>
  <c r="A143" i="2"/>
  <c r="B143" i="2"/>
  <c r="C143" i="2"/>
  <c r="D143" i="2"/>
  <c r="E143" i="2"/>
  <c r="F143" i="2"/>
  <c r="G143" i="2"/>
  <c r="H143" i="2"/>
  <c r="I143" i="2"/>
  <c r="J143" i="2"/>
  <c r="K143" i="2"/>
  <c r="A144" i="2"/>
  <c r="B144" i="2"/>
  <c r="C144" i="2"/>
  <c r="D144" i="2"/>
  <c r="E144" i="2"/>
  <c r="F144" i="2"/>
  <c r="G144" i="2"/>
  <c r="H144" i="2"/>
  <c r="I144" i="2"/>
  <c r="J144" i="2"/>
  <c r="K144" i="2"/>
  <c r="A145" i="2"/>
  <c r="B145" i="2"/>
  <c r="C145" i="2"/>
  <c r="D145" i="2"/>
  <c r="E145" i="2"/>
  <c r="F145" i="2"/>
  <c r="G145" i="2"/>
  <c r="H145" i="2"/>
  <c r="I145" i="2"/>
  <c r="J145" i="2"/>
  <c r="K145" i="2"/>
  <c r="A146" i="2"/>
  <c r="B146" i="2"/>
  <c r="C146" i="2"/>
  <c r="D146" i="2"/>
  <c r="E146" i="2"/>
  <c r="F146" i="2"/>
  <c r="G146" i="2"/>
  <c r="H146" i="2"/>
  <c r="I146" i="2"/>
  <c r="J146" i="2"/>
  <c r="K146" i="2"/>
  <c r="A147" i="2"/>
  <c r="B147" i="2"/>
  <c r="C147" i="2"/>
  <c r="D147" i="2"/>
  <c r="E147" i="2"/>
  <c r="F147" i="2"/>
  <c r="G147" i="2"/>
  <c r="H147" i="2"/>
  <c r="I147" i="2"/>
  <c r="J147" i="2"/>
  <c r="K147" i="2"/>
  <c r="A148" i="2"/>
  <c r="B148" i="2"/>
  <c r="C148" i="2"/>
  <c r="D148" i="2"/>
  <c r="E148" i="2"/>
  <c r="F148" i="2"/>
  <c r="G148" i="2"/>
  <c r="H148" i="2"/>
  <c r="I148" i="2"/>
  <c r="J148" i="2"/>
  <c r="K148" i="2"/>
  <c r="A149" i="2"/>
  <c r="B149" i="2"/>
  <c r="C149" i="2"/>
  <c r="D149" i="2"/>
  <c r="E149" i="2"/>
  <c r="F149" i="2"/>
  <c r="G149" i="2"/>
  <c r="H149" i="2"/>
  <c r="I149" i="2"/>
  <c r="J149" i="2"/>
  <c r="K149" i="2"/>
  <c r="A150" i="2"/>
  <c r="B150" i="2"/>
  <c r="C150" i="2"/>
  <c r="D150" i="2"/>
  <c r="E150" i="2"/>
  <c r="F150" i="2"/>
  <c r="G150" i="2"/>
  <c r="H150" i="2"/>
  <c r="I150" i="2"/>
  <c r="J150" i="2"/>
  <c r="K150" i="2"/>
  <c r="A151" i="2"/>
  <c r="B151" i="2"/>
  <c r="C151" i="2"/>
  <c r="D151" i="2"/>
  <c r="E151" i="2"/>
  <c r="F151" i="2"/>
  <c r="G151" i="2"/>
  <c r="H151" i="2"/>
  <c r="I151" i="2"/>
  <c r="J151" i="2"/>
  <c r="K151" i="2"/>
  <c r="A152" i="2"/>
  <c r="B152" i="2"/>
  <c r="C152" i="2"/>
  <c r="D152" i="2"/>
  <c r="E152" i="2"/>
  <c r="F152" i="2"/>
  <c r="G152" i="2"/>
  <c r="H152" i="2"/>
  <c r="I152" i="2"/>
  <c r="J152" i="2"/>
  <c r="K152" i="2"/>
  <c r="A153" i="2"/>
  <c r="B153" i="2"/>
  <c r="C153" i="2"/>
  <c r="D153" i="2"/>
  <c r="E153" i="2"/>
  <c r="F153" i="2"/>
  <c r="G153" i="2"/>
  <c r="H153" i="2"/>
  <c r="I153" i="2"/>
  <c r="J153" i="2"/>
  <c r="K153" i="2"/>
  <c r="A154" i="2"/>
  <c r="B154" i="2"/>
  <c r="C154" i="2"/>
  <c r="D154" i="2"/>
  <c r="E154" i="2"/>
  <c r="F154" i="2"/>
  <c r="G154" i="2"/>
  <c r="H154" i="2"/>
  <c r="I154" i="2"/>
  <c r="J154" i="2"/>
  <c r="K154" i="2"/>
  <c r="A155" i="2"/>
  <c r="B155" i="2"/>
  <c r="C155" i="2"/>
  <c r="D155" i="2"/>
  <c r="E155" i="2"/>
  <c r="F155" i="2"/>
  <c r="G155" i="2"/>
  <c r="H155" i="2"/>
  <c r="I155" i="2"/>
  <c r="J155" i="2"/>
  <c r="K155" i="2"/>
  <c r="A156" i="2"/>
  <c r="B156" i="2"/>
  <c r="C156" i="2"/>
  <c r="D156" i="2"/>
  <c r="E156" i="2"/>
  <c r="F156" i="2"/>
  <c r="G156" i="2"/>
  <c r="H156" i="2"/>
  <c r="I156" i="2"/>
  <c r="J156" i="2"/>
  <c r="K156" i="2"/>
  <c r="A157" i="2"/>
  <c r="B157" i="2"/>
  <c r="C157" i="2"/>
  <c r="D157" i="2"/>
  <c r="E157" i="2"/>
  <c r="F157" i="2"/>
  <c r="G157" i="2"/>
  <c r="H157" i="2"/>
  <c r="I157" i="2"/>
  <c r="J157" i="2"/>
  <c r="K157" i="2"/>
  <c r="A158" i="2"/>
  <c r="B158" i="2"/>
  <c r="C158" i="2"/>
  <c r="D158" i="2"/>
  <c r="E158" i="2"/>
  <c r="F158" i="2"/>
  <c r="G158" i="2"/>
  <c r="H158" i="2"/>
  <c r="I158" i="2"/>
  <c r="J158" i="2"/>
  <c r="K158" i="2"/>
  <c r="A159" i="2"/>
  <c r="B159" i="2"/>
  <c r="C159" i="2"/>
  <c r="D159" i="2"/>
  <c r="E159" i="2"/>
  <c r="F159" i="2"/>
  <c r="G159" i="2"/>
  <c r="H159" i="2"/>
  <c r="I159" i="2"/>
  <c r="J159" i="2"/>
  <c r="K159" i="2"/>
  <c r="A160" i="2"/>
  <c r="B160" i="2"/>
  <c r="C160" i="2"/>
  <c r="D160" i="2"/>
  <c r="E160" i="2"/>
  <c r="F160" i="2"/>
  <c r="G160" i="2"/>
  <c r="H160" i="2"/>
  <c r="I160" i="2"/>
  <c r="J160" i="2"/>
  <c r="K160" i="2"/>
  <c r="A161" i="2"/>
  <c r="B161" i="2"/>
  <c r="C161" i="2"/>
  <c r="D161" i="2"/>
  <c r="E161" i="2"/>
  <c r="F161" i="2"/>
  <c r="G161" i="2"/>
  <c r="H161" i="2"/>
  <c r="I161" i="2"/>
  <c r="J161" i="2"/>
  <c r="K161" i="2"/>
  <c r="A162" i="2"/>
  <c r="B162" i="2"/>
  <c r="C162" i="2"/>
  <c r="D162" i="2"/>
  <c r="E162" i="2"/>
  <c r="F162" i="2"/>
  <c r="G162" i="2"/>
  <c r="H162" i="2"/>
  <c r="I162" i="2"/>
  <c r="J162" i="2"/>
  <c r="K162" i="2"/>
  <c r="A163" i="2"/>
  <c r="B163" i="2"/>
  <c r="C163" i="2"/>
  <c r="D163" i="2"/>
  <c r="E163" i="2"/>
  <c r="F163" i="2"/>
  <c r="G163" i="2"/>
  <c r="H163" i="2"/>
  <c r="I163" i="2"/>
  <c r="J163" i="2"/>
  <c r="K163" i="2"/>
  <c r="A164" i="2"/>
  <c r="B164" i="2"/>
  <c r="C164" i="2"/>
  <c r="D164" i="2"/>
  <c r="E164" i="2"/>
  <c r="F164" i="2"/>
  <c r="G164" i="2"/>
  <c r="H164" i="2"/>
  <c r="I164" i="2"/>
  <c r="J164" i="2"/>
  <c r="K164" i="2"/>
  <c r="A165" i="2"/>
  <c r="B165" i="2"/>
  <c r="C165" i="2"/>
  <c r="D165" i="2"/>
  <c r="E165" i="2"/>
  <c r="F165" i="2"/>
  <c r="G165" i="2"/>
  <c r="H165" i="2"/>
  <c r="I165" i="2"/>
  <c r="J165" i="2"/>
  <c r="K165" i="2"/>
  <c r="A166" i="2"/>
  <c r="B166" i="2"/>
  <c r="C166" i="2"/>
  <c r="D166" i="2"/>
  <c r="E166" i="2"/>
  <c r="F166" i="2"/>
  <c r="G166" i="2"/>
  <c r="H166" i="2"/>
  <c r="I166" i="2"/>
  <c r="J166" i="2"/>
  <c r="K166" i="2"/>
  <c r="A167" i="2"/>
  <c r="B167" i="2"/>
  <c r="C167" i="2"/>
  <c r="D167" i="2"/>
  <c r="E167" i="2"/>
  <c r="F167" i="2"/>
  <c r="G167" i="2"/>
  <c r="H167" i="2"/>
  <c r="I167" i="2"/>
  <c r="J167" i="2"/>
  <c r="K167" i="2"/>
  <c r="A168" i="2"/>
  <c r="B168" i="2"/>
  <c r="C168" i="2"/>
  <c r="D168" i="2"/>
  <c r="E168" i="2"/>
  <c r="F168" i="2"/>
  <c r="G168" i="2"/>
  <c r="H168" i="2"/>
  <c r="I168" i="2"/>
  <c r="J168" i="2"/>
  <c r="K168" i="2"/>
  <c r="A169" i="2"/>
  <c r="B169" i="2"/>
  <c r="C169" i="2"/>
  <c r="D169" i="2"/>
  <c r="E169" i="2"/>
  <c r="F169" i="2"/>
  <c r="G169" i="2"/>
  <c r="H169" i="2"/>
  <c r="I169" i="2"/>
  <c r="J169" i="2"/>
  <c r="K169" i="2"/>
  <c r="A170" i="2"/>
  <c r="B170" i="2"/>
  <c r="C170" i="2"/>
  <c r="D170" i="2"/>
  <c r="E170" i="2"/>
  <c r="F170" i="2"/>
  <c r="G170" i="2"/>
  <c r="H170" i="2"/>
  <c r="I170" i="2"/>
  <c r="J170" i="2"/>
  <c r="K170" i="2"/>
  <c r="A171" i="2"/>
  <c r="B171" i="2"/>
  <c r="C171" i="2"/>
  <c r="D171" i="2"/>
  <c r="E171" i="2"/>
  <c r="F171" i="2"/>
  <c r="G171" i="2"/>
  <c r="H171" i="2"/>
  <c r="I171" i="2"/>
  <c r="J171" i="2"/>
  <c r="K171" i="2"/>
  <c r="A172" i="2"/>
  <c r="B172" i="2"/>
  <c r="C172" i="2"/>
  <c r="D172" i="2"/>
  <c r="E172" i="2"/>
  <c r="F172" i="2"/>
  <c r="G172" i="2"/>
  <c r="H172" i="2"/>
  <c r="I172" i="2"/>
  <c r="J172" i="2"/>
  <c r="K172" i="2"/>
  <c r="A173" i="2"/>
  <c r="B173" i="2"/>
  <c r="C173" i="2"/>
  <c r="D173" i="2"/>
  <c r="E173" i="2"/>
  <c r="F173" i="2"/>
  <c r="G173" i="2"/>
  <c r="H173" i="2"/>
  <c r="I173" i="2"/>
  <c r="J173" i="2"/>
  <c r="K173" i="2"/>
  <c r="A174" i="2"/>
  <c r="B174" i="2"/>
  <c r="C174" i="2"/>
  <c r="D174" i="2"/>
  <c r="E174" i="2"/>
  <c r="F174" i="2"/>
  <c r="G174" i="2"/>
  <c r="H174" i="2"/>
  <c r="I174" i="2"/>
  <c r="J174" i="2"/>
  <c r="K174" i="2"/>
  <c r="A175" i="2"/>
  <c r="B175" i="2"/>
  <c r="C175" i="2"/>
  <c r="D175" i="2"/>
  <c r="E175" i="2"/>
  <c r="F175" i="2"/>
  <c r="G175" i="2"/>
  <c r="H175" i="2"/>
  <c r="I175" i="2"/>
  <c r="J175" i="2"/>
  <c r="K175" i="2"/>
  <c r="A176" i="2"/>
  <c r="B176" i="2"/>
  <c r="C176" i="2"/>
  <c r="D176" i="2"/>
  <c r="E176" i="2"/>
  <c r="F176" i="2"/>
  <c r="G176" i="2"/>
  <c r="H176" i="2"/>
  <c r="I176" i="2"/>
  <c r="J176" i="2"/>
  <c r="K176" i="2"/>
  <c r="A177" i="2"/>
  <c r="B177" i="2"/>
  <c r="C177" i="2"/>
  <c r="D177" i="2"/>
  <c r="E177" i="2"/>
  <c r="F177" i="2"/>
  <c r="G177" i="2"/>
  <c r="H177" i="2"/>
  <c r="I177" i="2"/>
  <c r="J177" i="2"/>
  <c r="K177" i="2"/>
  <c r="A178" i="2"/>
  <c r="B178" i="2"/>
  <c r="C178" i="2"/>
  <c r="D178" i="2"/>
  <c r="E178" i="2"/>
  <c r="F178" i="2"/>
  <c r="G178" i="2"/>
  <c r="H178" i="2"/>
  <c r="I178" i="2"/>
  <c r="J178" i="2"/>
  <c r="K178" i="2"/>
  <c r="A179" i="2"/>
  <c r="B179" i="2"/>
  <c r="C179" i="2"/>
  <c r="D179" i="2"/>
  <c r="E179" i="2"/>
  <c r="F179" i="2"/>
  <c r="G179" i="2"/>
  <c r="H179" i="2"/>
  <c r="I179" i="2"/>
  <c r="J179" i="2"/>
  <c r="K179" i="2"/>
  <c r="A180" i="2"/>
  <c r="B180" i="2"/>
  <c r="C180" i="2"/>
  <c r="D180" i="2"/>
  <c r="E180" i="2"/>
  <c r="F180" i="2"/>
  <c r="G180" i="2"/>
  <c r="H180" i="2"/>
  <c r="I180" i="2"/>
  <c r="J180" i="2"/>
  <c r="K180" i="2"/>
  <c r="A181" i="2"/>
  <c r="B181" i="2"/>
  <c r="C181" i="2"/>
  <c r="D181" i="2"/>
  <c r="E181" i="2"/>
  <c r="F181" i="2"/>
  <c r="G181" i="2"/>
  <c r="H181" i="2"/>
  <c r="I181" i="2"/>
  <c r="J181" i="2"/>
  <c r="K181" i="2"/>
  <c r="A182" i="2"/>
  <c r="B182" i="2"/>
  <c r="C182" i="2"/>
  <c r="D182" i="2"/>
  <c r="E182" i="2"/>
  <c r="F182" i="2"/>
  <c r="G182" i="2"/>
  <c r="H182" i="2"/>
  <c r="I182" i="2"/>
  <c r="J182" i="2"/>
  <c r="K182" i="2"/>
  <c r="A183" i="2"/>
  <c r="B183" i="2"/>
  <c r="C183" i="2"/>
  <c r="D183" i="2"/>
  <c r="E183" i="2"/>
  <c r="F183" i="2"/>
  <c r="G183" i="2"/>
  <c r="H183" i="2"/>
  <c r="I183" i="2"/>
  <c r="J183" i="2"/>
  <c r="K183" i="2"/>
  <c r="A184" i="2"/>
  <c r="B184" i="2"/>
  <c r="C184" i="2"/>
  <c r="D184" i="2"/>
  <c r="E184" i="2"/>
  <c r="F184" i="2"/>
  <c r="G184" i="2"/>
  <c r="H184" i="2"/>
  <c r="I184" i="2"/>
  <c r="J184" i="2"/>
  <c r="K184" i="2"/>
  <c r="A185" i="2"/>
  <c r="B185" i="2"/>
  <c r="C185" i="2"/>
  <c r="D185" i="2"/>
  <c r="E185" i="2"/>
  <c r="F185" i="2"/>
  <c r="G185" i="2"/>
  <c r="H185" i="2"/>
  <c r="I185" i="2"/>
  <c r="J185" i="2"/>
  <c r="K185" i="2"/>
  <c r="A186" i="2"/>
  <c r="B186" i="2"/>
  <c r="C186" i="2"/>
  <c r="D186" i="2"/>
  <c r="E186" i="2"/>
  <c r="F186" i="2"/>
  <c r="G186" i="2"/>
  <c r="H186" i="2"/>
  <c r="I186" i="2"/>
  <c r="J186" i="2"/>
  <c r="K186" i="2"/>
  <c r="A187" i="2"/>
  <c r="B187" i="2"/>
  <c r="C187" i="2"/>
  <c r="D187" i="2"/>
  <c r="E187" i="2"/>
  <c r="F187" i="2"/>
  <c r="G187" i="2"/>
  <c r="H187" i="2"/>
  <c r="I187" i="2"/>
  <c r="J187" i="2"/>
  <c r="K187" i="2"/>
  <c r="A188" i="2"/>
  <c r="B188" i="2"/>
  <c r="C188" i="2"/>
  <c r="D188" i="2"/>
  <c r="E188" i="2"/>
  <c r="F188" i="2"/>
  <c r="G188" i="2"/>
  <c r="H188" i="2"/>
  <c r="I188" i="2"/>
  <c r="J188" i="2"/>
  <c r="K188" i="2"/>
  <c r="A189" i="2"/>
  <c r="B189" i="2"/>
  <c r="C189" i="2"/>
  <c r="D189" i="2"/>
  <c r="E189" i="2"/>
  <c r="F189" i="2"/>
  <c r="G189" i="2"/>
  <c r="H189" i="2"/>
  <c r="I189" i="2"/>
  <c r="J189" i="2"/>
  <c r="K189" i="2"/>
  <c r="A190" i="2"/>
  <c r="B190" i="2"/>
  <c r="C190" i="2"/>
  <c r="D190" i="2"/>
  <c r="E190" i="2"/>
  <c r="F190" i="2"/>
  <c r="G190" i="2"/>
  <c r="H190" i="2"/>
  <c r="I190" i="2"/>
  <c r="J190" i="2"/>
  <c r="K190" i="2"/>
  <c r="A191" i="2"/>
  <c r="B191" i="2"/>
  <c r="C191" i="2"/>
  <c r="D191" i="2"/>
  <c r="E191" i="2"/>
  <c r="F191" i="2"/>
  <c r="G191" i="2"/>
  <c r="H191" i="2"/>
  <c r="I191" i="2"/>
  <c r="J191" i="2"/>
  <c r="K191" i="2"/>
  <c r="A192" i="2"/>
  <c r="B192" i="2"/>
  <c r="C192" i="2"/>
  <c r="D192" i="2"/>
  <c r="E192" i="2"/>
  <c r="F192" i="2"/>
  <c r="G192" i="2"/>
  <c r="H192" i="2"/>
  <c r="I192" i="2"/>
  <c r="J192" i="2"/>
  <c r="K192" i="2"/>
  <c r="A193" i="2"/>
  <c r="B193" i="2"/>
  <c r="C193" i="2"/>
  <c r="D193" i="2"/>
  <c r="E193" i="2"/>
  <c r="F193" i="2"/>
  <c r="G193" i="2"/>
  <c r="H193" i="2"/>
  <c r="I193" i="2"/>
  <c r="J193" i="2"/>
  <c r="K193" i="2"/>
  <c r="A194" i="2"/>
  <c r="B194" i="2"/>
  <c r="C194" i="2"/>
  <c r="D194" i="2"/>
  <c r="E194" i="2"/>
  <c r="F194" i="2"/>
  <c r="G194" i="2"/>
  <c r="H194" i="2"/>
  <c r="I194" i="2"/>
  <c r="J194" i="2"/>
  <c r="K194" i="2"/>
  <c r="A195" i="2"/>
  <c r="B195" i="2"/>
  <c r="C195" i="2"/>
  <c r="D195" i="2"/>
  <c r="E195" i="2"/>
  <c r="F195" i="2"/>
  <c r="G195" i="2"/>
  <c r="H195" i="2"/>
  <c r="I195" i="2"/>
  <c r="J195" i="2"/>
  <c r="K195" i="2"/>
  <c r="A196" i="2"/>
  <c r="B196" i="2"/>
  <c r="C196" i="2"/>
  <c r="D196" i="2"/>
  <c r="E196" i="2"/>
  <c r="F196" i="2"/>
  <c r="G196" i="2"/>
  <c r="H196" i="2"/>
  <c r="I196" i="2"/>
  <c r="J196" i="2"/>
  <c r="K196" i="2"/>
  <c r="A197" i="2"/>
  <c r="B197" i="2"/>
  <c r="C197" i="2"/>
  <c r="D197" i="2"/>
  <c r="E197" i="2"/>
  <c r="F197" i="2"/>
  <c r="G197" i="2"/>
  <c r="H197" i="2"/>
  <c r="I197" i="2"/>
  <c r="J197" i="2"/>
  <c r="K197" i="2"/>
  <c r="A198" i="2"/>
  <c r="B198" i="2"/>
  <c r="C198" i="2"/>
  <c r="D198" i="2"/>
  <c r="E198" i="2"/>
  <c r="F198" i="2"/>
  <c r="G198" i="2"/>
  <c r="H198" i="2"/>
  <c r="I198" i="2"/>
  <c r="J198" i="2"/>
  <c r="K198" i="2"/>
  <c r="A199" i="2"/>
  <c r="B199" i="2"/>
  <c r="C199" i="2"/>
  <c r="D199" i="2"/>
  <c r="E199" i="2"/>
  <c r="F199" i="2"/>
  <c r="G199" i="2"/>
  <c r="H199" i="2"/>
  <c r="I199" i="2"/>
  <c r="J199" i="2"/>
  <c r="K199" i="2"/>
  <c r="A200" i="2"/>
  <c r="B200" i="2"/>
  <c r="C200" i="2"/>
  <c r="D200" i="2"/>
  <c r="E200" i="2"/>
  <c r="F200" i="2"/>
  <c r="G200" i="2"/>
  <c r="H200" i="2"/>
  <c r="I200" i="2"/>
  <c r="J200" i="2"/>
  <c r="K200" i="2"/>
  <c r="A201" i="2"/>
  <c r="B201" i="2"/>
  <c r="C201" i="2"/>
  <c r="D201" i="2"/>
  <c r="E201" i="2"/>
  <c r="F201" i="2"/>
  <c r="G201" i="2"/>
  <c r="H201" i="2"/>
  <c r="I201" i="2"/>
  <c r="J201" i="2"/>
  <c r="K201" i="2"/>
  <c r="A202" i="2"/>
  <c r="B202" i="2"/>
  <c r="C202" i="2"/>
  <c r="D202" i="2"/>
  <c r="E202" i="2"/>
  <c r="F202" i="2"/>
  <c r="G202" i="2"/>
  <c r="H202" i="2"/>
  <c r="I202" i="2"/>
  <c r="J202" i="2"/>
  <c r="K202" i="2"/>
  <c r="A203" i="2"/>
  <c r="B203" i="2"/>
  <c r="C203" i="2"/>
  <c r="D203" i="2"/>
  <c r="E203" i="2"/>
  <c r="F203" i="2"/>
  <c r="G203" i="2"/>
  <c r="H203" i="2"/>
  <c r="I203" i="2"/>
  <c r="J203" i="2"/>
  <c r="K203" i="2"/>
  <c r="A204" i="2"/>
  <c r="B204" i="2"/>
  <c r="C204" i="2"/>
  <c r="D204" i="2"/>
  <c r="E204" i="2"/>
  <c r="F204" i="2"/>
  <c r="G204" i="2"/>
  <c r="H204" i="2"/>
  <c r="I204" i="2"/>
  <c r="J204" i="2"/>
  <c r="K204" i="2"/>
  <c r="A205" i="2"/>
  <c r="B205" i="2"/>
  <c r="C205" i="2"/>
  <c r="D205" i="2"/>
  <c r="E205" i="2"/>
  <c r="F205" i="2"/>
  <c r="G205" i="2"/>
  <c r="H205" i="2"/>
  <c r="I205" i="2"/>
  <c r="J205" i="2"/>
  <c r="K205" i="2"/>
  <c r="A206" i="2"/>
  <c r="B206" i="2"/>
  <c r="C206" i="2"/>
  <c r="D206" i="2"/>
  <c r="E206" i="2"/>
  <c r="F206" i="2"/>
  <c r="G206" i="2"/>
  <c r="H206" i="2"/>
  <c r="I206" i="2"/>
  <c r="J206" i="2"/>
  <c r="K206" i="2"/>
  <c r="A207" i="2"/>
  <c r="B207" i="2"/>
  <c r="C207" i="2"/>
  <c r="D207" i="2"/>
  <c r="E207" i="2"/>
  <c r="F207" i="2"/>
  <c r="G207" i="2"/>
  <c r="H207" i="2"/>
  <c r="I207" i="2"/>
  <c r="J207" i="2"/>
  <c r="K207" i="2"/>
  <c r="A208" i="2"/>
  <c r="B208" i="2"/>
  <c r="C208" i="2"/>
  <c r="D208" i="2"/>
  <c r="E208" i="2"/>
  <c r="F208" i="2"/>
  <c r="G208" i="2"/>
  <c r="H208" i="2"/>
  <c r="I208" i="2"/>
  <c r="J208" i="2"/>
  <c r="K208" i="2"/>
  <c r="A209" i="2"/>
  <c r="B209" i="2"/>
  <c r="C209" i="2"/>
  <c r="D209" i="2"/>
  <c r="E209" i="2"/>
  <c r="F209" i="2"/>
  <c r="G209" i="2"/>
  <c r="H209" i="2"/>
  <c r="I209" i="2"/>
  <c r="J209" i="2"/>
  <c r="K209" i="2"/>
  <c r="A210" i="2"/>
  <c r="B210" i="2"/>
  <c r="C210" i="2"/>
  <c r="D210" i="2"/>
  <c r="E210" i="2"/>
  <c r="F210" i="2"/>
  <c r="G210" i="2"/>
  <c r="H210" i="2"/>
  <c r="I210" i="2"/>
  <c r="J210" i="2"/>
  <c r="K210" i="2"/>
  <c r="A211" i="2"/>
  <c r="B211" i="2"/>
  <c r="C211" i="2"/>
  <c r="D211" i="2"/>
  <c r="E211" i="2"/>
  <c r="F211" i="2"/>
  <c r="G211" i="2"/>
  <c r="H211" i="2"/>
  <c r="I211" i="2"/>
  <c r="J211" i="2"/>
  <c r="K211" i="2"/>
  <c r="A212" i="2"/>
  <c r="B212" i="2"/>
  <c r="C212" i="2"/>
  <c r="D212" i="2"/>
  <c r="E212" i="2"/>
  <c r="F212" i="2"/>
  <c r="G212" i="2"/>
  <c r="H212" i="2"/>
  <c r="I212" i="2"/>
  <c r="J212" i="2"/>
  <c r="K212" i="2"/>
  <c r="A213" i="2"/>
  <c r="B213" i="2"/>
  <c r="C213" i="2"/>
  <c r="D213" i="2"/>
  <c r="E213" i="2"/>
  <c r="F213" i="2"/>
  <c r="G213" i="2"/>
  <c r="H213" i="2"/>
  <c r="I213" i="2"/>
  <c r="J213" i="2"/>
  <c r="K213" i="2"/>
  <c r="A214" i="2"/>
  <c r="B214" i="2"/>
  <c r="C214" i="2"/>
  <c r="D214" i="2"/>
  <c r="E214" i="2"/>
  <c r="F214" i="2"/>
  <c r="G214" i="2"/>
  <c r="H214" i="2"/>
  <c r="I214" i="2"/>
  <c r="J214" i="2"/>
  <c r="K214" i="2"/>
  <c r="A215" i="2"/>
  <c r="B215" i="2"/>
  <c r="C215" i="2"/>
  <c r="D215" i="2"/>
  <c r="E215" i="2"/>
  <c r="F215" i="2"/>
  <c r="G215" i="2"/>
  <c r="H215" i="2"/>
  <c r="I215" i="2"/>
  <c r="J215" i="2"/>
  <c r="K215" i="2"/>
  <c r="A216" i="2"/>
  <c r="B216" i="2"/>
  <c r="C216" i="2"/>
  <c r="D216" i="2"/>
  <c r="E216" i="2"/>
  <c r="F216" i="2"/>
  <c r="G216" i="2"/>
  <c r="H216" i="2"/>
  <c r="I216" i="2"/>
  <c r="J216" i="2"/>
  <c r="K216" i="2"/>
  <c r="A217" i="2"/>
  <c r="B217" i="2"/>
  <c r="C217" i="2"/>
  <c r="D217" i="2"/>
  <c r="E217" i="2"/>
  <c r="F217" i="2"/>
  <c r="G217" i="2"/>
  <c r="H217" i="2"/>
  <c r="I217" i="2"/>
  <c r="J217" i="2"/>
  <c r="K217" i="2"/>
  <c r="A218" i="2"/>
  <c r="B218" i="2"/>
  <c r="C218" i="2"/>
  <c r="D218" i="2"/>
  <c r="E218" i="2"/>
  <c r="F218" i="2"/>
  <c r="G218" i="2"/>
  <c r="H218" i="2"/>
  <c r="I218" i="2"/>
  <c r="J218" i="2"/>
  <c r="K218" i="2"/>
  <c r="A219" i="2"/>
  <c r="B219" i="2"/>
  <c r="C219" i="2"/>
  <c r="D219" i="2"/>
  <c r="E219" i="2"/>
  <c r="F219" i="2"/>
  <c r="G219" i="2"/>
  <c r="H219" i="2"/>
  <c r="I219" i="2"/>
  <c r="J219" i="2"/>
  <c r="K219" i="2"/>
  <c r="A220" i="2"/>
  <c r="B220" i="2"/>
  <c r="C220" i="2"/>
  <c r="D220" i="2"/>
  <c r="E220" i="2"/>
  <c r="F220" i="2"/>
  <c r="G220" i="2"/>
  <c r="H220" i="2"/>
  <c r="I220" i="2"/>
  <c r="J220" i="2"/>
  <c r="K220" i="2"/>
  <c r="A221" i="2"/>
  <c r="B221" i="2"/>
  <c r="C221" i="2"/>
  <c r="D221" i="2"/>
  <c r="E221" i="2"/>
  <c r="F221" i="2"/>
  <c r="G221" i="2"/>
  <c r="H221" i="2"/>
  <c r="I221" i="2"/>
  <c r="J221" i="2"/>
  <c r="K221" i="2"/>
  <c r="A222" i="2"/>
  <c r="B222" i="2"/>
  <c r="C222" i="2"/>
  <c r="D222" i="2"/>
  <c r="E222" i="2"/>
  <c r="F222" i="2"/>
  <c r="G222" i="2"/>
  <c r="H222" i="2"/>
  <c r="I222" i="2"/>
  <c r="J222" i="2"/>
  <c r="K222" i="2"/>
  <c r="A223" i="2"/>
  <c r="B223" i="2"/>
  <c r="C223" i="2"/>
  <c r="D223" i="2"/>
  <c r="E223" i="2"/>
  <c r="F223" i="2"/>
  <c r="G223" i="2"/>
  <c r="H223" i="2"/>
  <c r="I223" i="2"/>
  <c r="J223" i="2"/>
  <c r="K223" i="2"/>
  <c r="A224" i="2"/>
  <c r="B224" i="2"/>
  <c r="C224" i="2"/>
  <c r="D224" i="2"/>
  <c r="E224" i="2"/>
  <c r="F224" i="2"/>
  <c r="G224" i="2"/>
  <c r="H224" i="2"/>
  <c r="I224" i="2"/>
  <c r="J224" i="2"/>
  <c r="K224" i="2"/>
  <c r="A225" i="2"/>
  <c r="B225" i="2"/>
  <c r="C225" i="2"/>
  <c r="D225" i="2"/>
  <c r="E225" i="2"/>
  <c r="F225" i="2"/>
  <c r="G225" i="2"/>
  <c r="H225" i="2"/>
  <c r="I225" i="2"/>
  <c r="J225" i="2"/>
  <c r="K225" i="2"/>
  <c r="A226" i="2"/>
  <c r="B226" i="2"/>
  <c r="C226" i="2"/>
  <c r="D226" i="2"/>
  <c r="E226" i="2"/>
  <c r="F226" i="2"/>
  <c r="G226" i="2"/>
  <c r="H226" i="2"/>
  <c r="I226" i="2"/>
  <c r="J226" i="2"/>
  <c r="K226" i="2"/>
  <c r="A227" i="2"/>
  <c r="B227" i="2"/>
  <c r="C227" i="2"/>
  <c r="D227" i="2"/>
  <c r="E227" i="2"/>
  <c r="F227" i="2"/>
  <c r="G227" i="2"/>
  <c r="H227" i="2"/>
  <c r="I227" i="2"/>
  <c r="J227" i="2"/>
  <c r="K227" i="2"/>
  <c r="A228" i="2"/>
  <c r="B228" i="2"/>
  <c r="C228" i="2"/>
  <c r="D228" i="2"/>
  <c r="E228" i="2"/>
  <c r="F228" i="2"/>
  <c r="G228" i="2"/>
  <c r="H228" i="2"/>
  <c r="I228" i="2"/>
  <c r="J228" i="2"/>
  <c r="K228" i="2"/>
  <c r="A229" i="2"/>
  <c r="B229" i="2"/>
  <c r="C229" i="2"/>
  <c r="D229" i="2"/>
  <c r="E229" i="2"/>
  <c r="F229" i="2"/>
  <c r="G229" i="2"/>
  <c r="H229" i="2"/>
  <c r="I229" i="2"/>
  <c r="J229" i="2"/>
  <c r="K229" i="2"/>
  <c r="A230" i="2"/>
  <c r="B230" i="2"/>
  <c r="C230" i="2"/>
  <c r="D230" i="2"/>
  <c r="E230" i="2"/>
  <c r="F230" i="2"/>
  <c r="G230" i="2"/>
  <c r="H230" i="2"/>
  <c r="I230" i="2"/>
  <c r="J230" i="2"/>
  <c r="K230" i="2"/>
  <c r="A231" i="2"/>
  <c r="B231" i="2"/>
  <c r="C231" i="2"/>
  <c r="D231" i="2"/>
  <c r="E231" i="2"/>
  <c r="F231" i="2"/>
  <c r="G231" i="2"/>
  <c r="H231" i="2"/>
  <c r="I231" i="2"/>
  <c r="J231" i="2"/>
  <c r="K231" i="2"/>
  <c r="A232" i="2"/>
  <c r="B232" i="2"/>
  <c r="C232" i="2"/>
  <c r="D232" i="2"/>
  <c r="E232" i="2"/>
  <c r="F232" i="2"/>
  <c r="G232" i="2"/>
  <c r="H232" i="2"/>
  <c r="I232" i="2"/>
  <c r="J232" i="2"/>
  <c r="K232" i="2"/>
  <c r="A233" i="2"/>
  <c r="B233" i="2"/>
  <c r="C233" i="2"/>
  <c r="D233" i="2"/>
  <c r="E233" i="2"/>
  <c r="F233" i="2"/>
  <c r="G233" i="2"/>
  <c r="H233" i="2"/>
  <c r="I233" i="2"/>
  <c r="J233" i="2"/>
  <c r="K233" i="2"/>
  <c r="A234" i="2"/>
  <c r="B234" i="2"/>
  <c r="C234" i="2"/>
  <c r="D234" i="2"/>
  <c r="E234" i="2"/>
  <c r="F234" i="2"/>
  <c r="G234" i="2"/>
  <c r="H234" i="2"/>
  <c r="I234" i="2"/>
  <c r="J234" i="2"/>
  <c r="K234" i="2"/>
  <c r="A235" i="2"/>
  <c r="B235" i="2"/>
  <c r="C235" i="2"/>
  <c r="D235" i="2"/>
  <c r="E235" i="2"/>
  <c r="F235" i="2"/>
  <c r="G235" i="2"/>
  <c r="H235" i="2"/>
  <c r="I235" i="2"/>
  <c r="J235" i="2"/>
  <c r="K235" i="2"/>
  <c r="A236" i="2"/>
  <c r="B236" i="2"/>
  <c r="C236" i="2"/>
  <c r="D236" i="2"/>
  <c r="E236" i="2"/>
  <c r="F236" i="2"/>
  <c r="G236" i="2"/>
  <c r="H236" i="2"/>
  <c r="I236" i="2"/>
  <c r="J236" i="2"/>
  <c r="K236" i="2"/>
  <c r="A237" i="2"/>
  <c r="B237" i="2"/>
  <c r="C237" i="2"/>
  <c r="D237" i="2"/>
  <c r="E237" i="2"/>
  <c r="F237" i="2"/>
  <c r="G237" i="2"/>
  <c r="H237" i="2"/>
  <c r="I237" i="2"/>
  <c r="J237" i="2"/>
  <c r="K237" i="2"/>
  <c r="A238" i="2"/>
  <c r="B238" i="2"/>
  <c r="C238" i="2"/>
  <c r="D238" i="2"/>
  <c r="E238" i="2"/>
  <c r="F238" i="2"/>
  <c r="G238" i="2"/>
  <c r="H238" i="2"/>
  <c r="I238" i="2"/>
  <c r="J238" i="2"/>
  <c r="K238" i="2"/>
  <c r="A239" i="2"/>
  <c r="B239" i="2"/>
  <c r="C239" i="2"/>
  <c r="D239" i="2"/>
  <c r="E239" i="2"/>
  <c r="F239" i="2"/>
  <c r="G239" i="2"/>
  <c r="H239" i="2"/>
  <c r="I239" i="2"/>
  <c r="J239" i="2"/>
  <c r="K239" i="2"/>
  <c r="A240" i="2"/>
  <c r="B240" i="2"/>
  <c r="C240" i="2"/>
  <c r="D240" i="2"/>
  <c r="E240" i="2"/>
  <c r="F240" i="2"/>
  <c r="G240" i="2"/>
  <c r="H240" i="2"/>
  <c r="I240" i="2"/>
  <c r="J240" i="2"/>
  <c r="K240" i="2"/>
  <c r="A241" i="2"/>
  <c r="B241" i="2"/>
  <c r="C241" i="2"/>
  <c r="D241" i="2"/>
  <c r="E241" i="2"/>
  <c r="F241" i="2"/>
  <c r="G241" i="2"/>
  <c r="H241" i="2"/>
  <c r="I241" i="2"/>
  <c r="J241" i="2"/>
  <c r="K241" i="2"/>
  <c r="A242" i="2"/>
  <c r="B242" i="2"/>
  <c r="C242" i="2"/>
  <c r="D242" i="2"/>
  <c r="E242" i="2"/>
  <c r="F242" i="2"/>
  <c r="G242" i="2"/>
  <c r="H242" i="2"/>
  <c r="I242" i="2"/>
  <c r="J242" i="2"/>
  <c r="K242" i="2"/>
  <c r="A243" i="2"/>
  <c r="B243" i="2"/>
  <c r="C243" i="2"/>
  <c r="D243" i="2"/>
  <c r="E243" i="2"/>
  <c r="F243" i="2"/>
  <c r="G243" i="2"/>
  <c r="H243" i="2"/>
  <c r="I243" i="2"/>
  <c r="J243" i="2"/>
  <c r="K243" i="2"/>
  <c r="A244" i="2"/>
  <c r="B244" i="2"/>
  <c r="C244" i="2"/>
  <c r="D244" i="2"/>
  <c r="E244" i="2"/>
  <c r="F244" i="2"/>
  <c r="G244" i="2"/>
  <c r="H244" i="2"/>
  <c r="I244" i="2"/>
  <c r="J244" i="2"/>
  <c r="K244" i="2"/>
  <c r="A245" i="2"/>
  <c r="B245" i="2"/>
  <c r="C245" i="2"/>
  <c r="D245" i="2"/>
  <c r="E245" i="2"/>
  <c r="F245" i="2"/>
  <c r="G245" i="2"/>
  <c r="H245" i="2"/>
  <c r="I245" i="2"/>
  <c r="J245" i="2"/>
  <c r="K245" i="2"/>
  <c r="A246" i="2"/>
  <c r="B246" i="2"/>
  <c r="C246" i="2"/>
  <c r="D246" i="2"/>
  <c r="E246" i="2"/>
  <c r="F246" i="2"/>
  <c r="G246" i="2"/>
  <c r="H246" i="2"/>
  <c r="I246" i="2"/>
  <c r="J246" i="2"/>
  <c r="K246" i="2"/>
  <c r="A247" i="2"/>
  <c r="B247" i="2"/>
  <c r="C247" i="2"/>
  <c r="D247" i="2"/>
  <c r="E247" i="2"/>
  <c r="F247" i="2"/>
  <c r="G247" i="2"/>
  <c r="H247" i="2"/>
  <c r="I247" i="2"/>
  <c r="J247" i="2"/>
  <c r="K247" i="2"/>
  <c r="A248" i="2"/>
  <c r="B248" i="2"/>
  <c r="C248" i="2"/>
  <c r="D248" i="2"/>
  <c r="E248" i="2"/>
  <c r="F248" i="2"/>
  <c r="G248" i="2"/>
  <c r="H248" i="2"/>
  <c r="I248" i="2"/>
  <c r="J248" i="2"/>
  <c r="K248" i="2"/>
  <c r="A249" i="2"/>
  <c r="B249" i="2"/>
  <c r="C249" i="2"/>
  <c r="D249" i="2"/>
  <c r="E249" i="2"/>
  <c r="F249" i="2"/>
  <c r="G249" i="2"/>
  <c r="H249" i="2"/>
  <c r="I249" i="2"/>
  <c r="J249" i="2"/>
  <c r="K249" i="2"/>
  <c r="A250" i="2"/>
  <c r="B250" i="2"/>
  <c r="C250" i="2"/>
  <c r="D250" i="2"/>
  <c r="E250" i="2"/>
  <c r="F250" i="2"/>
  <c r="G250" i="2"/>
  <c r="H250" i="2"/>
  <c r="I250" i="2"/>
  <c r="J250" i="2"/>
  <c r="K250" i="2"/>
  <c r="A251" i="2"/>
  <c r="B251" i="2"/>
  <c r="C251" i="2"/>
  <c r="D251" i="2"/>
  <c r="E251" i="2"/>
  <c r="F251" i="2"/>
  <c r="G251" i="2"/>
  <c r="H251" i="2"/>
  <c r="I251" i="2"/>
  <c r="J251" i="2"/>
  <c r="K251" i="2"/>
  <c r="A252" i="2"/>
  <c r="B252" i="2"/>
  <c r="C252" i="2"/>
  <c r="D252" i="2"/>
  <c r="E252" i="2"/>
  <c r="F252" i="2"/>
  <c r="G252" i="2"/>
  <c r="H252" i="2"/>
  <c r="I252" i="2"/>
  <c r="J252" i="2"/>
  <c r="K252" i="2"/>
  <c r="A253" i="2"/>
  <c r="B253" i="2"/>
  <c r="C253" i="2"/>
  <c r="D253" i="2"/>
  <c r="E253" i="2"/>
  <c r="F253" i="2"/>
  <c r="G253" i="2"/>
  <c r="H253" i="2"/>
  <c r="I253" i="2"/>
  <c r="J253" i="2"/>
  <c r="K253" i="2"/>
  <c r="A254" i="2"/>
  <c r="B254" i="2"/>
  <c r="C254" i="2"/>
  <c r="D254" i="2"/>
  <c r="E254" i="2"/>
  <c r="F254" i="2"/>
  <c r="G254" i="2"/>
  <c r="H254" i="2"/>
  <c r="I254" i="2"/>
  <c r="J254" i="2"/>
  <c r="K254" i="2"/>
  <c r="A255" i="2"/>
  <c r="B255" i="2"/>
  <c r="C255" i="2"/>
  <c r="D255" i="2"/>
  <c r="E255" i="2"/>
  <c r="F255" i="2"/>
  <c r="G255" i="2"/>
  <c r="H255" i="2"/>
  <c r="I255" i="2"/>
  <c r="J255" i="2"/>
  <c r="K255" i="2"/>
  <c r="A256" i="2"/>
  <c r="B256" i="2"/>
  <c r="C256" i="2"/>
  <c r="D256" i="2"/>
  <c r="E256" i="2"/>
  <c r="F256" i="2"/>
  <c r="G256" i="2"/>
  <c r="H256" i="2"/>
  <c r="I256" i="2"/>
  <c r="J256" i="2"/>
  <c r="K256" i="2"/>
  <c r="A257" i="2"/>
  <c r="B257" i="2"/>
  <c r="C257" i="2"/>
  <c r="D257" i="2"/>
  <c r="E257" i="2"/>
  <c r="F257" i="2"/>
  <c r="G257" i="2"/>
  <c r="H257" i="2"/>
  <c r="I257" i="2"/>
  <c r="J257" i="2"/>
  <c r="K257" i="2"/>
  <c r="A258" i="2"/>
  <c r="B258" i="2"/>
  <c r="C258" i="2"/>
  <c r="D258" i="2"/>
  <c r="E258" i="2"/>
  <c r="F258" i="2"/>
  <c r="G258" i="2"/>
  <c r="H258" i="2"/>
  <c r="I258" i="2"/>
  <c r="J258" i="2"/>
  <c r="K258" i="2"/>
  <c r="A259" i="2"/>
  <c r="B259" i="2"/>
  <c r="C259" i="2"/>
  <c r="D259" i="2"/>
  <c r="E259" i="2"/>
  <c r="F259" i="2"/>
  <c r="G259" i="2"/>
  <c r="H259" i="2"/>
  <c r="I259" i="2"/>
  <c r="J259" i="2"/>
  <c r="K259" i="2"/>
  <c r="A260" i="2"/>
  <c r="B260" i="2"/>
  <c r="C260" i="2"/>
  <c r="D260" i="2"/>
  <c r="E260" i="2"/>
  <c r="F260" i="2"/>
  <c r="G260" i="2"/>
  <c r="H260" i="2"/>
  <c r="I260" i="2"/>
  <c r="J260" i="2"/>
  <c r="K260" i="2"/>
  <c r="A261" i="2"/>
  <c r="B261" i="2"/>
  <c r="C261" i="2"/>
  <c r="D261" i="2"/>
  <c r="E261" i="2"/>
  <c r="F261" i="2"/>
  <c r="G261" i="2"/>
  <c r="H261" i="2"/>
  <c r="I261" i="2"/>
  <c r="J261" i="2"/>
  <c r="K261" i="2"/>
  <c r="A262" i="2"/>
  <c r="B262" i="2"/>
  <c r="C262" i="2"/>
  <c r="D262" i="2"/>
  <c r="E262" i="2"/>
  <c r="F262" i="2"/>
  <c r="G262" i="2"/>
  <c r="H262" i="2"/>
  <c r="I262" i="2"/>
  <c r="J262" i="2"/>
  <c r="K262" i="2"/>
  <c r="A263" i="2"/>
  <c r="B263" i="2"/>
  <c r="C263" i="2"/>
  <c r="D263" i="2"/>
  <c r="E263" i="2"/>
  <c r="F263" i="2"/>
  <c r="G263" i="2"/>
  <c r="H263" i="2"/>
  <c r="I263" i="2"/>
  <c r="J263" i="2"/>
  <c r="K263" i="2"/>
  <c r="A264" i="2"/>
  <c r="B264" i="2"/>
  <c r="C264" i="2"/>
  <c r="D264" i="2"/>
  <c r="E264" i="2"/>
  <c r="F264" i="2"/>
  <c r="G264" i="2"/>
  <c r="H264" i="2"/>
  <c r="I264" i="2"/>
  <c r="J264" i="2"/>
  <c r="K264" i="2"/>
  <c r="A265" i="2"/>
  <c r="B265" i="2"/>
  <c r="C265" i="2"/>
  <c r="D265" i="2"/>
  <c r="E265" i="2"/>
  <c r="F265" i="2"/>
  <c r="G265" i="2"/>
  <c r="H265" i="2"/>
  <c r="I265" i="2"/>
  <c r="J265" i="2"/>
  <c r="K265" i="2"/>
  <c r="A266" i="2"/>
  <c r="B266" i="2"/>
  <c r="C266" i="2"/>
  <c r="D266" i="2"/>
  <c r="E266" i="2"/>
  <c r="F266" i="2"/>
  <c r="G266" i="2"/>
  <c r="H266" i="2"/>
  <c r="I266" i="2"/>
  <c r="J266" i="2"/>
  <c r="K266" i="2"/>
  <c r="A267" i="2"/>
  <c r="B267" i="2"/>
  <c r="C267" i="2"/>
  <c r="D267" i="2"/>
  <c r="E267" i="2"/>
  <c r="F267" i="2"/>
  <c r="G267" i="2"/>
  <c r="H267" i="2"/>
  <c r="I267" i="2"/>
  <c r="J267" i="2"/>
  <c r="K267" i="2"/>
  <c r="A268" i="2"/>
  <c r="B268" i="2"/>
  <c r="C268" i="2"/>
  <c r="D268" i="2"/>
  <c r="E268" i="2"/>
  <c r="F268" i="2"/>
  <c r="G268" i="2"/>
  <c r="H268" i="2"/>
  <c r="I268" i="2"/>
  <c r="J268" i="2"/>
  <c r="K268" i="2"/>
  <c r="A269" i="2"/>
  <c r="B269" i="2"/>
  <c r="C269" i="2"/>
  <c r="D269" i="2"/>
  <c r="E269" i="2"/>
  <c r="F269" i="2"/>
  <c r="G269" i="2"/>
  <c r="H269" i="2"/>
  <c r="I269" i="2"/>
  <c r="J269" i="2"/>
  <c r="K269" i="2"/>
  <c r="A270" i="2"/>
  <c r="B270" i="2"/>
  <c r="C270" i="2"/>
  <c r="D270" i="2"/>
  <c r="E270" i="2"/>
  <c r="F270" i="2"/>
  <c r="G270" i="2"/>
  <c r="H270" i="2"/>
  <c r="I270" i="2"/>
  <c r="J270" i="2"/>
  <c r="K270" i="2"/>
  <c r="A271" i="2"/>
  <c r="B271" i="2"/>
  <c r="C271" i="2"/>
  <c r="D271" i="2"/>
  <c r="E271" i="2"/>
  <c r="F271" i="2"/>
  <c r="G271" i="2"/>
  <c r="H271" i="2"/>
  <c r="I271" i="2"/>
  <c r="J271" i="2"/>
  <c r="K271" i="2"/>
  <c r="A272" i="2"/>
  <c r="B272" i="2"/>
  <c r="C272" i="2"/>
  <c r="D272" i="2"/>
  <c r="E272" i="2"/>
  <c r="F272" i="2"/>
  <c r="G272" i="2"/>
  <c r="H272" i="2"/>
  <c r="I272" i="2"/>
  <c r="J272" i="2"/>
  <c r="K272" i="2"/>
  <c r="A273" i="2"/>
  <c r="B273" i="2"/>
  <c r="C273" i="2"/>
  <c r="D273" i="2"/>
  <c r="E273" i="2"/>
  <c r="F273" i="2"/>
  <c r="G273" i="2"/>
  <c r="H273" i="2"/>
  <c r="I273" i="2"/>
  <c r="J273" i="2"/>
  <c r="K273" i="2"/>
  <c r="A274" i="2"/>
  <c r="B274" i="2"/>
  <c r="C274" i="2"/>
  <c r="D274" i="2"/>
  <c r="E274" i="2"/>
  <c r="F274" i="2"/>
  <c r="G274" i="2"/>
  <c r="H274" i="2"/>
  <c r="I274" i="2"/>
  <c r="J274" i="2"/>
  <c r="K274" i="2"/>
  <c r="A275" i="2"/>
  <c r="B275" i="2"/>
  <c r="C275" i="2"/>
  <c r="D275" i="2"/>
  <c r="E275" i="2"/>
  <c r="F275" i="2"/>
  <c r="G275" i="2"/>
  <c r="H275" i="2"/>
  <c r="I275" i="2"/>
  <c r="J275" i="2"/>
  <c r="K275" i="2"/>
  <c r="A276" i="2"/>
  <c r="B276" i="2"/>
  <c r="C276" i="2"/>
  <c r="D276" i="2"/>
  <c r="E276" i="2"/>
  <c r="F276" i="2"/>
  <c r="G276" i="2"/>
  <c r="H276" i="2"/>
  <c r="I276" i="2"/>
  <c r="J276" i="2"/>
  <c r="K276" i="2"/>
  <c r="A277" i="2"/>
  <c r="B277" i="2"/>
  <c r="C277" i="2"/>
  <c r="D277" i="2"/>
  <c r="E277" i="2"/>
  <c r="F277" i="2"/>
  <c r="G277" i="2"/>
  <c r="H277" i="2"/>
  <c r="I277" i="2"/>
  <c r="J277" i="2"/>
  <c r="K277" i="2"/>
  <c r="A278" i="2"/>
  <c r="B278" i="2"/>
  <c r="C278" i="2"/>
  <c r="D278" i="2"/>
  <c r="E278" i="2"/>
  <c r="F278" i="2"/>
  <c r="G278" i="2"/>
  <c r="H278" i="2"/>
  <c r="I278" i="2"/>
  <c r="J278" i="2"/>
  <c r="K278" i="2"/>
  <c r="A279" i="2"/>
  <c r="B279" i="2"/>
  <c r="C279" i="2"/>
  <c r="D279" i="2"/>
  <c r="E279" i="2"/>
  <c r="F279" i="2"/>
  <c r="G279" i="2"/>
  <c r="H279" i="2"/>
  <c r="I279" i="2"/>
  <c r="J279" i="2"/>
  <c r="K279" i="2"/>
  <c r="A280" i="2"/>
  <c r="B280" i="2"/>
  <c r="C280" i="2"/>
  <c r="D280" i="2"/>
  <c r="E280" i="2"/>
  <c r="F280" i="2"/>
  <c r="G280" i="2"/>
  <c r="H280" i="2"/>
  <c r="I280" i="2"/>
  <c r="J280" i="2"/>
  <c r="K280" i="2"/>
  <c r="A281" i="2"/>
  <c r="B281" i="2"/>
  <c r="C281" i="2"/>
  <c r="D281" i="2"/>
  <c r="E281" i="2"/>
  <c r="F281" i="2"/>
  <c r="G281" i="2"/>
  <c r="H281" i="2"/>
  <c r="I281" i="2"/>
  <c r="J281" i="2"/>
  <c r="K281" i="2"/>
  <c r="A282" i="2"/>
  <c r="B282" i="2"/>
  <c r="C282" i="2"/>
  <c r="D282" i="2"/>
  <c r="E282" i="2"/>
  <c r="F282" i="2"/>
  <c r="G282" i="2"/>
  <c r="H282" i="2"/>
  <c r="I282" i="2"/>
  <c r="J282" i="2"/>
  <c r="K282" i="2"/>
  <c r="A283" i="2"/>
  <c r="B283" i="2"/>
  <c r="C283" i="2"/>
  <c r="D283" i="2"/>
  <c r="E283" i="2"/>
  <c r="F283" i="2"/>
  <c r="G283" i="2"/>
  <c r="H283" i="2"/>
  <c r="I283" i="2"/>
  <c r="J283" i="2"/>
  <c r="K283" i="2"/>
  <c r="A284" i="2"/>
  <c r="B284" i="2"/>
  <c r="C284" i="2"/>
  <c r="D284" i="2"/>
  <c r="E284" i="2"/>
  <c r="F284" i="2"/>
  <c r="G284" i="2"/>
  <c r="H284" i="2"/>
  <c r="I284" i="2"/>
  <c r="J284" i="2"/>
  <c r="K284" i="2"/>
  <c r="A285" i="2"/>
  <c r="B285" i="2"/>
  <c r="C285" i="2"/>
  <c r="D285" i="2"/>
  <c r="E285" i="2"/>
  <c r="F285" i="2"/>
  <c r="G285" i="2"/>
  <c r="H285" i="2"/>
  <c r="I285" i="2"/>
  <c r="J285" i="2"/>
  <c r="K285" i="2"/>
  <c r="A286" i="2"/>
  <c r="B286" i="2"/>
  <c r="C286" i="2"/>
  <c r="D286" i="2"/>
  <c r="E286" i="2"/>
  <c r="F286" i="2"/>
  <c r="G286" i="2"/>
  <c r="H286" i="2"/>
  <c r="I286" i="2"/>
  <c r="J286" i="2"/>
  <c r="K286" i="2"/>
  <c r="A287" i="2"/>
  <c r="B287" i="2"/>
  <c r="C287" i="2"/>
  <c r="D287" i="2"/>
  <c r="E287" i="2"/>
  <c r="F287" i="2"/>
  <c r="G287" i="2"/>
  <c r="H287" i="2"/>
  <c r="I287" i="2"/>
  <c r="J287" i="2"/>
  <c r="K287" i="2"/>
  <c r="A288" i="2"/>
  <c r="B288" i="2"/>
  <c r="C288" i="2"/>
  <c r="D288" i="2"/>
  <c r="E288" i="2"/>
  <c r="F288" i="2"/>
  <c r="G288" i="2"/>
  <c r="H288" i="2"/>
  <c r="I288" i="2"/>
  <c r="J288" i="2"/>
  <c r="K288" i="2"/>
  <c r="A289" i="2"/>
  <c r="B289" i="2"/>
  <c r="C289" i="2"/>
  <c r="D289" i="2"/>
  <c r="E289" i="2"/>
  <c r="F289" i="2"/>
  <c r="G289" i="2"/>
  <c r="H289" i="2"/>
  <c r="I289" i="2"/>
  <c r="J289" i="2"/>
  <c r="K289" i="2"/>
  <c r="A290" i="2"/>
  <c r="B290" i="2"/>
  <c r="C290" i="2"/>
  <c r="D290" i="2"/>
  <c r="E290" i="2"/>
  <c r="F290" i="2"/>
  <c r="G290" i="2"/>
  <c r="H290" i="2"/>
  <c r="I290" i="2"/>
  <c r="J290" i="2"/>
  <c r="K290" i="2"/>
  <c r="A291" i="2"/>
  <c r="B291" i="2"/>
  <c r="C291" i="2"/>
  <c r="D291" i="2"/>
  <c r="E291" i="2"/>
  <c r="F291" i="2"/>
  <c r="G291" i="2"/>
  <c r="H291" i="2"/>
  <c r="I291" i="2"/>
  <c r="J291" i="2"/>
  <c r="K291" i="2"/>
  <c r="A292" i="2"/>
  <c r="B292" i="2"/>
  <c r="C292" i="2"/>
  <c r="D292" i="2"/>
  <c r="E292" i="2"/>
  <c r="F292" i="2"/>
  <c r="G292" i="2"/>
  <c r="H292" i="2"/>
  <c r="I292" i="2"/>
  <c r="J292" i="2"/>
  <c r="K292" i="2"/>
  <c r="A293" i="2"/>
  <c r="B293" i="2"/>
  <c r="C293" i="2"/>
  <c r="D293" i="2"/>
  <c r="E293" i="2"/>
  <c r="F293" i="2"/>
  <c r="G293" i="2"/>
  <c r="H293" i="2"/>
  <c r="I293" i="2"/>
  <c r="J293" i="2"/>
  <c r="K293" i="2"/>
  <c r="A294" i="2"/>
  <c r="B294" i="2"/>
  <c r="C294" i="2"/>
  <c r="D294" i="2"/>
  <c r="E294" i="2"/>
  <c r="F294" i="2"/>
  <c r="G294" i="2"/>
  <c r="H294" i="2"/>
  <c r="I294" i="2"/>
  <c r="J294" i="2"/>
  <c r="K294" i="2"/>
  <c r="A295" i="2"/>
  <c r="B295" i="2"/>
  <c r="C295" i="2"/>
  <c r="D295" i="2"/>
  <c r="E295" i="2"/>
  <c r="F295" i="2"/>
  <c r="G295" i="2"/>
  <c r="H295" i="2"/>
  <c r="I295" i="2"/>
  <c r="J295" i="2"/>
  <c r="K295" i="2"/>
  <c r="A296" i="2"/>
  <c r="B296" i="2"/>
  <c r="C296" i="2"/>
  <c r="D296" i="2"/>
  <c r="E296" i="2"/>
  <c r="F296" i="2"/>
  <c r="G296" i="2"/>
  <c r="H296" i="2"/>
  <c r="I296" i="2"/>
  <c r="J296" i="2"/>
  <c r="K296" i="2"/>
  <c r="A297" i="2"/>
  <c r="B297" i="2"/>
  <c r="C297" i="2"/>
  <c r="D297" i="2"/>
  <c r="E297" i="2"/>
  <c r="F297" i="2"/>
  <c r="G297" i="2"/>
  <c r="H297" i="2"/>
  <c r="I297" i="2"/>
  <c r="J297" i="2"/>
  <c r="K297" i="2"/>
  <c r="A298" i="2"/>
  <c r="B298" i="2"/>
  <c r="C298" i="2"/>
  <c r="D298" i="2"/>
  <c r="E298" i="2"/>
  <c r="F298" i="2"/>
  <c r="G298" i="2"/>
  <c r="H298" i="2"/>
  <c r="I298" i="2"/>
  <c r="J298" i="2"/>
  <c r="K298" i="2"/>
  <c r="A299" i="2"/>
  <c r="B299" i="2"/>
  <c r="C299" i="2"/>
  <c r="D299" i="2"/>
  <c r="E299" i="2"/>
  <c r="F299" i="2"/>
  <c r="G299" i="2"/>
  <c r="H299" i="2"/>
  <c r="I299" i="2"/>
  <c r="J299" i="2"/>
  <c r="K299" i="2"/>
  <c r="A300" i="2"/>
  <c r="B300" i="2"/>
  <c r="C300" i="2"/>
  <c r="D300" i="2"/>
  <c r="E300" i="2"/>
  <c r="F300" i="2"/>
  <c r="G300" i="2"/>
  <c r="H300" i="2"/>
  <c r="I300" i="2"/>
  <c r="J300" i="2"/>
  <c r="K300" i="2"/>
  <c r="A301" i="2"/>
  <c r="B301" i="2"/>
  <c r="C301" i="2"/>
  <c r="D301" i="2"/>
  <c r="E301" i="2"/>
  <c r="F301" i="2"/>
  <c r="G301" i="2"/>
  <c r="H301" i="2"/>
  <c r="I301" i="2"/>
  <c r="J301" i="2"/>
  <c r="K301" i="2"/>
  <c r="A302" i="2"/>
  <c r="B302" i="2"/>
  <c r="C302" i="2"/>
  <c r="D302" i="2"/>
  <c r="E302" i="2"/>
  <c r="F302" i="2"/>
  <c r="G302" i="2"/>
  <c r="H302" i="2"/>
  <c r="I302" i="2"/>
  <c r="J302" i="2"/>
  <c r="K302" i="2"/>
  <c r="A303" i="2"/>
  <c r="B303" i="2"/>
  <c r="C303" i="2"/>
  <c r="D303" i="2"/>
  <c r="E303" i="2"/>
  <c r="F303" i="2"/>
  <c r="G303" i="2"/>
  <c r="H303" i="2"/>
  <c r="I303" i="2"/>
  <c r="J303" i="2"/>
  <c r="K303" i="2"/>
  <c r="A304" i="2"/>
  <c r="B304" i="2"/>
  <c r="C304" i="2"/>
  <c r="D304" i="2"/>
  <c r="E304" i="2"/>
  <c r="F304" i="2"/>
  <c r="G304" i="2"/>
  <c r="H304" i="2"/>
  <c r="I304" i="2"/>
  <c r="J304" i="2"/>
  <c r="K304" i="2"/>
  <c r="A305" i="2"/>
  <c r="B305" i="2"/>
  <c r="C305" i="2"/>
  <c r="D305" i="2"/>
  <c r="E305" i="2"/>
  <c r="F305" i="2"/>
  <c r="G305" i="2"/>
  <c r="H305" i="2"/>
  <c r="I305" i="2"/>
  <c r="J305" i="2"/>
  <c r="K305" i="2"/>
  <c r="A306" i="2"/>
  <c r="B306" i="2"/>
  <c r="C306" i="2"/>
  <c r="D306" i="2"/>
  <c r="E306" i="2"/>
  <c r="F306" i="2"/>
  <c r="G306" i="2"/>
  <c r="H306" i="2"/>
  <c r="I306" i="2"/>
  <c r="J306" i="2"/>
  <c r="K306" i="2"/>
  <c r="A307" i="2"/>
  <c r="B307" i="2"/>
  <c r="C307" i="2"/>
  <c r="D307" i="2"/>
  <c r="E307" i="2"/>
  <c r="F307" i="2"/>
  <c r="G307" i="2"/>
  <c r="H307" i="2"/>
  <c r="I307" i="2"/>
  <c r="J307" i="2"/>
  <c r="K307" i="2"/>
  <c r="A308" i="2"/>
  <c r="B308" i="2"/>
  <c r="C308" i="2"/>
  <c r="D308" i="2"/>
  <c r="E308" i="2"/>
  <c r="F308" i="2"/>
  <c r="G308" i="2"/>
  <c r="H308" i="2"/>
  <c r="I308" i="2"/>
  <c r="J308" i="2"/>
  <c r="K308" i="2"/>
  <c r="A309" i="2"/>
  <c r="B309" i="2"/>
  <c r="C309" i="2"/>
  <c r="D309" i="2"/>
  <c r="E309" i="2"/>
  <c r="F309" i="2"/>
  <c r="G309" i="2"/>
  <c r="H309" i="2"/>
  <c r="I309" i="2"/>
  <c r="J309" i="2"/>
  <c r="K309" i="2"/>
  <c r="A310" i="2"/>
  <c r="B310" i="2"/>
  <c r="C310" i="2"/>
  <c r="D310" i="2"/>
  <c r="E310" i="2"/>
  <c r="F310" i="2"/>
  <c r="G310" i="2"/>
  <c r="H310" i="2"/>
  <c r="I310" i="2"/>
  <c r="J310" i="2"/>
  <c r="K310" i="2"/>
  <c r="A311" i="2"/>
  <c r="B311" i="2"/>
  <c r="C311" i="2"/>
  <c r="D311" i="2"/>
  <c r="E311" i="2"/>
  <c r="F311" i="2"/>
  <c r="G311" i="2"/>
  <c r="H311" i="2"/>
  <c r="I311" i="2"/>
  <c r="J311" i="2"/>
  <c r="K311" i="2"/>
  <c r="A312" i="2"/>
  <c r="B312" i="2"/>
  <c r="C312" i="2"/>
  <c r="D312" i="2"/>
  <c r="E312" i="2"/>
  <c r="F312" i="2"/>
  <c r="G312" i="2"/>
  <c r="H312" i="2"/>
  <c r="I312" i="2"/>
  <c r="J312" i="2"/>
  <c r="K312" i="2"/>
  <c r="A313" i="2"/>
  <c r="B313" i="2"/>
  <c r="C313" i="2"/>
  <c r="D313" i="2"/>
  <c r="E313" i="2"/>
  <c r="F313" i="2"/>
  <c r="G313" i="2"/>
  <c r="H313" i="2"/>
  <c r="I313" i="2"/>
  <c r="J313" i="2"/>
  <c r="K313" i="2"/>
  <c r="A314" i="2"/>
  <c r="B314" i="2"/>
  <c r="C314" i="2"/>
  <c r="D314" i="2"/>
  <c r="E314" i="2"/>
  <c r="F314" i="2"/>
  <c r="G314" i="2"/>
  <c r="H314" i="2"/>
  <c r="I314" i="2"/>
  <c r="J314" i="2"/>
  <c r="K314" i="2"/>
  <c r="A315" i="2"/>
  <c r="B315" i="2"/>
  <c r="C315" i="2"/>
  <c r="D315" i="2"/>
  <c r="E315" i="2"/>
  <c r="F315" i="2"/>
  <c r="G315" i="2"/>
  <c r="H315" i="2"/>
  <c r="I315" i="2"/>
  <c r="J315" i="2"/>
  <c r="K315" i="2"/>
  <c r="A316" i="2"/>
  <c r="B316" i="2"/>
  <c r="C316" i="2"/>
  <c r="D316" i="2"/>
  <c r="E316" i="2"/>
  <c r="F316" i="2"/>
  <c r="G316" i="2"/>
  <c r="H316" i="2"/>
  <c r="I316" i="2"/>
  <c r="J316" i="2"/>
  <c r="K316" i="2"/>
  <c r="A317" i="2"/>
  <c r="B317" i="2"/>
  <c r="C317" i="2"/>
  <c r="D317" i="2"/>
  <c r="E317" i="2"/>
  <c r="F317" i="2"/>
  <c r="G317" i="2"/>
  <c r="H317" i="2"/>
  <c r="I317" i="2"/>
  <c r="J317" i="2"/>
  <c r="K317" i="2"/>
  <c r="A318" i="2"/>
  <c r="B318" i="2"/>
  <c r="C318" i="2"/>
  <c r="D318" i="2"/>
  <c r="E318" i="2"/>
  <c r="F318" i="2"/>
  <c r="G318" i="2"/>
  <c r="H318" i="2"/>
  <c r="I318" i="2"/>
  <c r="J318" i="2"/>
  <c r="K318" i="2"/>
  <c r="A319" i="2"/>
  <c r="B319" i="2"/>
  <c r="C319" i="2"/>
  <c r="D319" i="2"/>
  <c r="E319" i="2"/>
  <c r="F319" i="2"/>
  <c r="G319" i="2"/>
  <c r="H319" i="2"/>
  <c r="I319" i="2"/>
  <c r="J319" i="2"/>
  <c r="K319" i="2"/>
  <c r="A320" i="2"/>
  <c r="B320" i="2"/>
  <c r="C320" i="2"/>
  <c r="D320" i="2"/>
  <c r="E320" i="2"/>
  <c r="F320" i="2"/>
  <c r="G320" i="2"/>
  <c r="H320" i="2"/>
  <c r="I320" i="2"/>
  <c r="J320" i="2"/>
  <c r="K320" i="2"/>
  <c r="A321" i="2"/>
  <c r="B321" i="2"/>
  <c r="C321" i="2"/>
  <c r="D321" i="2"/>
  <c r="E321" i="2"/>
  <c r="F321" i="2"/>
  <c r="G321" i="2"/>
  <c r="H321" i="2"/>
  <c r="I321" i="2"/>
  <c r="J321" i="2"/>
  <c r="K321" i="2"/>
  <c r="A322" i="2"/>
  <c r="B322" i="2"/>
  <c r="C322" i="2"/>
  <c r="D322" i="2"/>
  <c r="E322" i="2"/>
  <c r="F322" i="2"/>
  <c r="G322" i="2"/>
  <c r="H322" i="2"/>
  <c r="I322" i="2"/>
  <c r="J322" i="2"/>
  <c r="K322" i="2"/>
  <c r="A323" i="2"/>
  <c r="B323" i="2"/>
  <c r="C323" i="2"/>
  <c r="D323" i="2"/>
  <c r="E323" i="2"/>
  <c r="F323" i="2"/>
  <c r="G323" i="2"/>
  <c r="H323" i="2"/>
  <c r="I323" i="2"/>
  <c r="J323" i="2"/>
  <c r="K323" i="2"/>
  <c r="A324" i="2"/>
  <c r="B324" i="2"/>
  <c r="C324" i="2"/>
  <c r="D324" i="2"/>
  <c r="E324" i="2"/>
  <c r="F324" i="2"/>
  <c r="G324" i="2"/>
  <c r="H324" i="2"/>
  <c r="I324" i="2"/>
  <c r="J324" i="2"/>
  <c r="K324" i="2"/>
  <c r="A325" i="2"/>
  <c r="B325" i="2"/>
  <c r="C325" i="2"/>
  <c r="D325" i="2"/>
  <c r="E325" i="2"/>
  <c r="F325" i="2"/>
  <c r="G325" i="2"/>
  <c r="H325" i="2"/>
  <c r="I325" i="2"/>
  <c r="J325" i="2"/>
  <c r="K325" i="2"/>
  <c r="A326" i="2"/>
  <c r="B326" i="2"/>
  <c r="C326" i="2"/>
  <c r="D326" i="2"/>
  <c r="E326" i="2"/>
  <c r="F326" i="2"/>
  <c r="G326" i="2"/>
  <c r="H326" i="2"/>
  <c r="I326" i="2"/>
  <c r="J326" i="2"/>
  <c r="K326" i="2"/>
  <c r="A327" i="2"/>
  <c r="B327" i="2"/>
  <c r="C327" i="2"/>
  <c r="D327" i="2"/>
  <c r="E327" i="2"/>
  <c r="F327" i="2"/>
  <c r="G327" i="2"/>
  <c r="H327" i="2"/>
  <c r="I327" i="2"/>
  <c r="J327" i="2"/>
  <c r="K327" i="2"/>
  <c r="A328" i="2"/>
  <c r="B328" i="2"/>
  <c r="C328" i="2"/>
  <c r="D328" i="2"/>
  <c r="E328" i="2"/>
  <c r="F328" i="2"/>
  <c r="G328" i="2"/>
  <c r="H328" i="2"/>
  <c r="I328" i="2"/>
  <c r="J328" i="2"/>
  <c r="K328" i="2"/>
  <c r="A329" i="2"/>
  <c r="B329" i="2"/>
  <c r="C329" i="2"/>
  <c r="D329" i="2"/>
  <c r="E329" i="2"/>
  <c r="F329" i="2"/>
  <c r="G329" i="2"/>
  <c r="H329" i="2"/>
  <c r="I329" i="2"/>
  <c r="J329" i="2"/>
  <c r="K329" i="2"/>
  <c r="A330" i="2"/>
  <c r="B330" i="2"/>
  <c r="C330" i="2"/>
  <c r="D330" i="2"/>
  <c r="E330" i="2"/>
  <c r="F330" i="2"/>
  <c r="G330" i="2"/>
  <c r="H330" i="2"/>
  <c r="I330" i="2"/>
  <c r="J330" i="2"/>
  <c r="K330" i="2"/>
  <c r="A331" i="2"/>
  <c r="B331" i="2"/>
  <c r="C331" i="2"/>
  <c r="D331" i="2"/>
  <c r="E331" i="2"/>
  <c r="F331" i="2"/>
  <c r="G331" i="2"/>
  <c r="H331" i="2"/>
  <c r="I331" i="2"/>
  <c r="J331" i="2"/>
  <c r="K331" i="2"/>
  <c r="A332" i="2"/>
  <c r="B332" i="2"/>
  <c r="C332" i="2"/>
  <c r="D332" i="2"/>
  <c r="E332" i="2"/>
  <c r="F332" i="2"/>
  <c r="G332" i="2"/>
  <c r="H332" i="2"/>
  <c r="I332" i="2"/>
  <c r="J332" i="2"/>
  <c r="K332" i="2"/>
  <c r="A333" i="2"/>
  <c r="B333" i="2"/>
  <c r="C333" i="2"/>
  <c r="D333" i="2"/>
  <c r="E333" i="2"/>
  <c r="F333" i="2"/>
  <c r="G333" i="2"/>
  <c r="H333" i="2"/>
  <c r="I333" i="2"/>
  <c r="J333" i="2"/>
  <c r="K333" i="2"/>
  <c r="A334" i="2"/>
  <c r="B334" i="2"/>
  <c r="C334" i="2"/>
  <c r="D334" i="2"/>
  <c r="E334" i="2"/>
  <c r="F334" i="2"/>
  <c r="G334" i="2"/>
  <c r="H334" i="2"/>
  <c r="I334" i="2"/>
  <c r="J334" i="2"/>
  <c r="K334" i="2"/>
  <c r="A335" i="2"/>
  <c r="B335" i="2"/>
  <c r="C335" i="2"/>
  <c r="D335" i="2"/>
  <c r="E335" i="2"/>
  <c r="F335" i="2"/>
  <c r="G335" i="2"/>
  <c r="H335" i="2"/>
  <c r="I335" i="2"/>
  <c r="J335" i="2"/>
  <c r="K335" i="2"/>
  <c r="A336" i="2"/>
  <c r="B336" i="2"/>
  <c r="C336" i="2"/>
  <c r="D336" i="2"/>
  <c r="E336" i="2"/>
  <c r="F336" i="2"/>
  <c r="G336" i="2"/>
  <c r="H336" i="2"/>
  <c r="I336" i="2"/>
  <c r="J336" i="2"/>
  <c r="K336" i="2"/>
  <c r="A337" i="2"/>
  <c r="B337" i="2"/>
  <c r="C337" i="2"/>
  <c r="D337" i="2"/>
  <c r="E337" i="2"/>
  <c r="F337" i="2"/>
  <c r="G337" i="2"/>
  <c r="H337" i="2"/>
  <c r="I337" i="2"/>
  <c r="J337" i="2"/>
  <c r="K337" i="2"/>
  <c r="A338" i="2"/>
  <c r="B338" i="2"/>
  <c r="C338" i="2"/>
  <c r="D338" i="2"/>
  <c r="E338" i="2"/>
  <c r="F338" i="2"/>
  <c r="G338" i="2"/>
  <c r="H338" i="2"/>
  <c r="I338" i="2"/>
  <c r="J338" i="2"/>
  <c r="K338" i="2"/>
  <c r="A339" i="2"/>
  <c r="B339" i="2"/>
  <c r="C339" i="2"/>
  <c r="D339" i="2"/>
  <c r="E339" i="2"/>
  <c r="F339" i="2"/>
  <c r="G339" i="2"/>
  <c r="H339" i="2"/>
  <c r="I339" i="2"/>
  <c r="J339" i="2"/>
  <c r="K339" i="2"/>
  <c r="A340" i="2"/>
  <c r="B340" i="2"/>
  <c r="C340" i="2"/>
  <c r="D340" i="2"/>
  <c r="E340" i="2"/>
  <c r="F340" i="2"/>
  <c r="G340" i="2"/>
  <c r="H340" i="2"/>
  <c r="I340" i="2"/>
  <c r="J340" i="2"/>
  <c r="K340" i="2"/>
  <c r="A341" i="2"/>
  <c r="B341" i="2"/>
  <c r="C341" i="2"/>
  <c r="D341" i="2"/>
  <c r="E341" i="2"/>
  <c r="F341" i="2"/>
  <c r="G341" i="2"/>
  <c r="H341" i="2"/>
  <c r="I341" i="2"/>
  <c r="J341" i="2"/>
  <c r="K341" i="2"/>
  <c r="A342" i="2"/>
  <c r="B342" i="2"/>
  <c r="C342" i="2"/>
  <c r="D342" i="2"/>
  <c r="E342" i="2"/>
  <c r="F342" i="2"/>
  <c r="G342" i="2"/>
  <c r="H342" i="2"/>
  <c r="I342" i="2"/>
  <c r="J342" i="2"/>
  <c r="K342" i="2"/>
  <c r="A343" i="2"/>
  <c r="B343" i="2"/>
  <c r="C343" i="2"/>
  <c r="D343" i="2"/>
  <c r="E343" i="2"/>
  <c r="F343" i="2"/>
  <c r="G343" i="2"/>
  <c r="H343" i="2"/>
  <c r="I343" i="2"/>
  <c r="J343" i="2"/>
  <c r="K343" i="2"/>
  <c r="A344" i="2"/>
  <c r="B344" i="2"/>
  <c r="C344" i="2"/>
  <c r="D344" i="2"/>
  <c r="E344" i="2"/>
  <c r="F344" i="2"/>
  <c r="G344" i="2"/>
  <c r="H344" i="2"/>
  <c r="I344" i="2"/>
  <c r="J344" i="2"/>
  <c r="K344" i="2"/>
  <c r="A345" i="2"/>
  <c r="B345" i="2"/>
  <c r="C345" i="2"/>
  <c r="D345" i="2"/>
  <c r="E345" i="2"/>
  <c r="F345" i="2"/>
  <c r="G345" i="2"/>
  <c r="H345" i="2"/>
  <c r="I345" i="2"/>
  <c r="J345" i="2"/>
  <c r="K345" i="2"/>
  <c r="A346" i="2"/>
  <c r="B346" i="2"/>
  <c r="C346" i="2"/>
  <c r="D346" i="2"/>
  <c r="E346" i="2"/>
  <c r="F346" i="2"/>
  <c r="G346" i="2"/>
  <c r="H346" i="2"/>
  <c r="I346" i="2"/>
  <c r="J346" i="2"/>
  <c r="K346" i="2"/>
  <c r="A347" i="2"/>
  <c r="B347" i="2"/>
  <c r="C347" i="2"/>
  <c r="D347" i="2"/>
  <c r="E347" i="2"/>
  <c r="F347" i="2"/>
  <c r="G347" i="2"/>
  <c r="H347" i="2"/>
  <c r="I347" i="2"/>
  <c r="J347" i="2"/>
  <c r="K347" i="2"/>
  <c r="A348" i="2"/>
  <c r="B348" i="2"/>
  <c r="C348" i="2"/>
  <c r="D348" i="2"/>
  <c r="E348" i="2"/>
  <c r="F348" i="2"/>
  <c r="G348" i="2"/>
  <c r="H348" i="2"/>
  <c r="I348" i="2"/>
  <c r="J348" i="2"/>
  <c r="K348" i="2"/>
  <c r="A349" i="2"/>
  <c r="B349" i="2"/>
  <c r="C349" i="2"/>
  <c r="D349" i="2"/>
  <c r="E349" i="2"/>
  <c r="F349" i="2"/>
  <c r="G349" i="2"/>
  <c r="H349" i="2"/>
  <c r="I349" i="2"/>
  <c r="J349" i="2"/>
  <c r="K349" i="2"/>
  <c r="A350" i="2"/>
  <c r="B350" i="2"/>
  <c r="C350" i="2"/>
  <c r="D350" i="2"/>
  <c r="E350" i="2"/>
  <c r="F350" i="2"/>
  <c r="G350" i="2"/>
  <c r="H350" i="2"/>
  <c r="I350" i="2"/>
  <c r="J350" i="2"/>
  <c r="K350" i="2"/>
  <c r="A351" i="2"/>
  <c r="B351" i="2"/>
  <c r="C351" i="2"/>
  <c r="D351" i="2"/>
  <c r="E351" i="2"/>
  <c r="F351" i="2"/>
  <c r="G351" i="2"/>
  <c r="H351" i="2"/>
  <c r="I351" i="2"/>
  <c r="J351" i="2"/>
  <c r="K351" i="2"/>
  <c r="A352" i="2"/>
  <c r="B352" i="2"/>
  <c r="C352" i="2"/>
  <c r="D352" i="2"/>
  <c r="E352" i="2"/>
  <c r="F352" i="2"/>
  <c r="G352" i="2"/>
  <c r="H352" i="2"/>
  <c r="I352" i="2"/>
  <c r="J352" i="2"/>
  <c r="K352" i="2"/>
  <c r="A353" i="2"/>
  <c r="B353" i="2"/>
  <c r="C353" i="2"/>
  <c r="D353" i="2"/>
  <c r="E353" i="2"/>
  <c r="F353" i="2"/>
  <c r="G353" i="2"/>
  <c r="H353" i="2"/>
  <c r="I353" i="2"/>
  <c r="J353" i="2"/>
  <c r="K353" i="2"/>
  <c r="A354" i="2"/>
  <c r="B354" i="2"/>
  <c r="C354" i="2"/>
  <c r="D354" i="2"/>
  <c r="E354" i="2"/>
  <c r="F354" i="2"/>
  <c r="G354" i="2"/>
  <c r="H354" i="2"/>
  <c r="I354" i="2"/>
  <c r="J354" i="2"/>
  <c r="K354" i="2"/>
  <c r="A355" i="2"/>
  <c r="B355" i="2"/>
  <c r="C355" i="2"/>
  <c r="D355" i="2"/>
  <c r="E355" i="2"/>
  <c r="F355" i="2"/>
  <c r="G355" i="2"/>
  <c r="H355" i="2"/>
  <c r="I355" i="2"/>
  <c r="J355" i="2"/>
  <c r="K355" i="2"/>
  <c r="A356" i="2"/>
  <c r="B356" i="2"/>
  <c r="C356" i="2"/>
  <c r="D356" i="2"/>
  <c r="E356" i="2"/>
  <c r="F356" i="2"/>
  <c r="G356" i="2"/>
  <c r="H356" i="2"/>
  <c r="I356" i="2"/>
  <c r="J356" i="2"/>
  <c r="K356" i="2"/>
  <c r="A357" i="2"/>
  <c r="B357" i="2"/>
  <c r="C357" i="2"/>
  <c r="D357" i="2"/>
  <c r="E357" i="2"/>
  <c r="F357" i="2"/>
  <c r="G357" i="2"/>
  <c r="H357" i="2"/>
  <c r="I357" i="2"/>
  <c r="J357" i="2"/>
  <c r="K357" i="2"/>
  <c r="A358" i="2"/>
  <c r="B358" i="2"/>
  <c r="C358" i="2"/>
  <c r="D358" i="2"/>
  <c r="E358" i="2"/>
  <c r="F358" i="2"/>
  <c r="G358" i="2"/>
  <c r="H358" i="2"/>
  <c r="I358" i="2"/>
  <c r="J358" i="2"/>
  <c r="K358" i="2"/>
  <c r="A359" i="2"/>
  <c r="B359" i="2"/>
  <c r="C359" i="2"/>
  <c r="D359" i="2"/>
  <c r="E359" i="2"/>
  <c r="F359" i="2"/>
  <c r="G359" i="2"/>
  <c r="H359" i="2"/>
  <c r="I359" i="2"/>
  <c r="J359" i="2"/>
  <c r="K359" i="2"/>
  <c r="A360" i="2"/>
  <c r="B360" i="2"/>
  <c r="C360" i="2"/>
  <c r="D360" i="2"/>
  <c r="E360" i="2"/>
  <c r="F360" i="2"/>
  <c r="G360" i="2"/>
  <c r="H360" i="2"/>
  <c r="I360" i="2"/>
  <c r="J360" i="2"/>
  <c r="K360" i="2"/>
  <c r="A361" i="2"/>
  <c r="B361" i="2"/>
  <c r="C361" i="2"/>
  <c r="D361" i="2"/>
  <c r="E361" i="2"/>
  <c r="F361" i="2"/>
  <c r="G361" i="2"/>
  <c r="H361" i="2"/>
  <c r="I361" i="2"/>
  <c r="J361" i="2"/>
  <c r="K361" i="2"/>
  <c r="A362" i="2"/>
  <c r="B362" i="2"/>
  <c r="C362" i="2"/>
  <c r="D362" i="2"/>
  <c r="E362" i="2"/>
  <c r="F362" i="2"/>
  <c r="G362" i="2"/>
  <c r="H362" i="2"/>
  <c r="I362" i="2"/>
  <c r="J362" i="2"/>
  <c r="K362" i="2"/>
  <c r="A363" i="2"/>
  <c r="B363" i="2"/>
  <c r="C363" i="2"/>
  <c r="D363" i="2"/>
  <c r="E363" i="2"/>
  <c r="F363" i="2"/>
  <c r="G363" i="2"/>
  <c r="H363" i="2"/>
  <c r="I363" i="2"/>
  <c r="J363" i="2"/>
  <c r="K363" i="2"/>
  <c r="A364" i="2"/>
  <c r="B364" i="2"/>
  <c r="C364" i="2"/>
  <c r="D364" i="2"/>
  <c r="E364" i="2"/>
  <c r="F364" i="2"/>
  <c r="G364" i="2"/>
  <c r="H364" i="2"/>
  <c r="I364" i="2"/>
  <c r="J364" i="2"/>
  <c r="K364" i="2"/>
  <c r="A365" i="2"/>
  <c r="B365" i="2"/>
  <c r="C365" i="2"/>
  <c r="D365" i="2"/>
  <c r="E365" i="2"/>
  <c r="F365" i="2"/>
  <c r="G365" i="2"/>
  <c r="H365" i="2"/>
  <c r="I365" i="2"/>
  <c r="J365" i="2"/>
  <c r="K365" i="2"/>
  <c r="A366" i="2"/>
  <c r="B366" i="2"/>
  <c r="C366" i="2"/>
  <c r="D366" i="2"/>
  <c r="E366" i="2"/>
  <c r="F366" i="2"/>
  <c r="G366" i="2"/>
  <c r="H366" i="2"/>
  <c r="I366" i="2"/>
  <c r="J366" i="2"/>
  <c r="K366" i="2"/>
  <c r="A367" i="2"/>
  <c r="B367" i="2"/>
  <c r="C367" i="2"/>
  <c r="D367" i="2"/>
  <c r="E367" i="2"/>
  <c r="F367" i="2"/>
  <c r="G367" i="2"/>
  <c r="H367" i="2"/>
  <c r="I367" i="2"/>
  <c r="J367" i="2"/>
  <c r="K367" i="2"/>
  <c r="A368" i="2"/>
  <c r="B368" i="2"/>
  <c r="C368" i="2"/>
  <c r="D368" i="2"/>
  <c r="E368" i="2"/>
  <c r="F368" i="2"/>
  <c r="G368" i="2"/>
  <c r="H368" i="2"/>
  <c r="I368" i="2"/>
  <c r="J368" i="2"/>
  <c r="K368" i="2"/>
  <c r="A369" i="2"/>
  <c r="B369" i="2"/>
  <c r="C369" i="2"/>
  <c r="D369" i="2"/>
  <c r="E369" i="2"/>
  <c r="F369" i="2"/>
  <c r="G369" i="2"/>
  <c r="H369" i="2"/>
  <c r="I369" i="2"/>
  <c r="J369" i="2"/>
  <c r="K369" i="2"/>
  <c r="A370" i="2"/>
  <c r="B370" i="2"/>
  <c r="C370" i="2"/>
  <c r="D370" i="2"/>
  <c r="E370" i="2"/>
  <c r="F370" i="2"/>
  <c r="G370" i="2"/>
  <c r="H370" i="2"/>
  <c r="I370" i="2"/>
  <c r="J370" i="2"/>
  <c r="K370" i="2"/>
  <c r="A371" i="2"/>
  <c r="B371" i="2"/>
  <c r="C371" i="2"/>
  <c r="D371" i="2"/>
  <c r="E371" i="2"/>
  <c r="F371" i="2"/>
  <c r="G371" i="2"/>
  <c r="H371" i="2"/>
  <c r="I371" i="2"/>
  <c r="J371" i="2"/>
  <c r="K371" i="2"/>
  <c r="A372" i="2"/>
  <c r="B372" i="2"/>
  <c r="C372" i="2"/>
  <c r="D372" i="2"/>
  <c r="E372" i="2"/>
  <c r="F372" i="2"/>
  <c r="G372" i="2"/>
  <c r="H372" i="2"/>
  <c r="I372" i="2"/>
  <c r="J372" i="2"/>
  <c r="K372" i="2"/>
  <c r="D20" i="12"/>
  <c r="D21" i="12"/>
  <c r="D22" i="12"/>
  <c r="E22" i="12" s="1"/>
  <c r="D23" i="12"/>
  <c r="D24" i="12"/>
  <c r="E24" i="12" s="1"/>
  <c r="D25" i="12"/>
  <c r="D26" i="12"/>
  <c r="E26" i="12" s="1"/>
  <c r="D27" i="12"/>
  <c r="D28" i="12"/>
  <c r="D29" i="12"/>
  <c r="D30" i="12"/>
  <c r="E30" i="12" s="1"/>
  <c r="D31" i="12"/>
  <c r="D32" i="12"/>
  <c r="E32" i="12" s="1"/>
  <c r="D33" i="12"/>
  <c r="D34" i="12"/>
  <c r="E34" i="12" s="1"/>
  <c r="D35" i="12"/>
  <c r="D36" i="12"/>
  <c r="D37" i="12"/>
  <c r="D38" i="12"/>
  <c r="E38" i="12" s="1"/>
  <c r="D39" i="12"/>
  <c r="D40" i="12"/>
  <c r="E40" i="12" s="1"/>
  <c r="D41" i="12"/>
  <c r="D42" i="12"/>
  <c r="E42" i="12" s="1"/>
  <c r="D43" i="12"/>
  <c r="D44" i="12"/>
  <c r="D45" i="12"/>
  <c r="D46" i="12"/>
  <c r="E46" i="12" s="1"/>
  <c r="D47" i="12"/>
  <c r="D48" i="12"/>
  <c r="E48" i="12" s="1"/>
  <c r="D49" i="12"/>
  <c r="D50" i="12"/>
  <c r="E50" i="12" s="1"/>
  <c r="D51" i="12"/>
  <c r="D52" i="12"/>
  <c r="D53" i="12"/>
  <c r="D54" i="12"/>
  <c r="E54" i="12" s="1"/>
  <c r="D55" i="12"/>
  <c r="D56" i="12"/>
  <c r="E56" i="12" s="1"/>
  <c r="D57" i="12"/>
  <c r="D58" i="12"/>
  <c r="E58" i="12" s="1"/>
  <c r="D59" i="12"/>
  <c r="D60" i="12"/>
  <c r="D61" i="12"/>
  <c r="D62" i="12"/>
  <c r="E62" i="12" s="1"/>
  <c r="D63" i="12"/>
  <c r="D64" i="12"/>
  <c r="E64" i="12" s="1"/>
  <c r="D65" i="12"/>
  <c r="D66" i="12"/>
  <c r="E66" i="12" s="1"/>
  <c r="D67" i="12"/>
  <c r="D68" i="12"/>
  <c r="D69" i="12"/>
  <c r="D70" i="12"/>
  <c r="E70" i="12" s="1"/>
  <c r="D71" i="12"/>
  <c r="D72" i="12"/>
  <c r="E72" i="12" s="1"/>
  <c r="D73" i="12"/>
  <c r="D74" i="12"/>
  <c r="E74" i="12" s="1"/>
  <c r="D75" i="12"/>
  <c r="D76" i="12"/>
  <c r="D77" i="12"/>
  <c r="D78" i="12"/>
  <c r="E78" i="12" s="1"/>
  <c r="D79" i="12"/>
  <c r="D80" i="12"/>
  <c r="E80" i="12" s="1"/>
  <c r="D81" i="12"/>
  <c r="D82" i="12"/>
  <c r="E82" i="12" s="1"/>
  <c r="D83" i="12"/>
  <c r="E83" i="12" s="1"/>
  <c r="D84" i="12"/>
  <c r="D85" i="12"/>
  <c r="E85" i="12" s="1"/>
  <c r="D86" i="12"/>
  <c r="E86" i="12" s="1"/>
  <c r="D87" i="12"/>
  <c r="D88" i="12"/>
  <c r="E88" i="12" s="1"/>
  <c r="D89" i="12"/>
  <c r="E89" i="12" s="1"/>
  <c r="D90" i="12"/>
  <c r="E90" i="12" s="1"/>
  <c r="D91" i="12"/>
  <c r="E91" i="12" s="1"/>
  <c r="D92" i="12"/>
  <c r="D93" i="12"/>
  <c r="E93" i="12" s="1"/>
  <c r="D94" i="12"/>
  <c r="D95" i="12"/>
  <c r="D96" i="12"/>
  <c r="E96" i="12" s="1"/>
  <c r="D97" i="12"/>
  <c r="E97" i="12" s="1"/>
  <c r="D98" i="12"/>
  <c r="E98" i="12" s="1"/>
  <c r="D99" i="12"/>
  <c r="E99" i="12" s="1"/>
  <c r="D100" i="12"/>
  <c r="D101" i="12"/>
  <c r="E101" i="12" s="1"/>
  <c r="D102" i="12"/>
  <c r="E102" i="12" s="1"/>
  <c r="D103" i="12"/>
  <c r="D104" i="12"/>
  <c r="E104" i="12" s="1"/>
  <c r="D105" i="12"/>
  <c r="E105" i="12" s="1"/>
  <c r="D106" i="12"/>
  <c r="D107" i="12"/>
  <c r="E107" i="12" s="1"/>
  <c r="D108" i="12"/>
  <c r="E108" i="12" s="1"/>
  <c r="D109" i="12"/>
  <c r="E109" i="12" s="1"/>
  <c r="D110" i="12"/>
  <c r="E110" i="12" s="1"/>
  <c r="D111" i="12"/>
  <c r="E111" i="12" s="1"/>
  <c r="D112" i="12"/>
  <c r="E112" i="12" s="1"/>
  <c r="D113" i="12"/>
  <c r="E113" i="12" s="1"/>
  <c r="D114" i="12"/>
  <c r="E114" i="12" s="1"/>
  <c r="D115" i="12"/>
  <c r="E115" i="12" s="1"/>
  <c r="D116" i="12"/>
  <c r="E116" i="12" s="1"/>
  <c r="D117" i="12"/>
  <c r="D118" i="12"/>
  <c r="E118" i="12" s="1"/>
  <c r="D119" i="12"/>
  <c r="E119" i="12" s="1"/>
  <c r="D120" i="12"/>
  <c r="D121" i="12"/>
  <c r="D122" i="12"/>
  <c r="E122" i="12" s="1"/>
  <c r="D123" i="12"/>
  <c r="E123" i="12" s="1"/>
  <c r="D124" i="12"/>
  <c r="E124" i="12" s="1"/>
  <c r="D125" i="12"/>
  <c r="D126" i="12"/>
  <c r="E126" i="12" s="1"/>
  <c r="D127" i="12"/>
  <c r="E127" i="12" s="1"/>
  <c r="D128" i="12"/>
  <c r="E128" i="12" s="1"/>
  <c r="D129" i="12"/>
  <c r="E129" i="12" s="1"/>
  <c r="D130" i="12"/>
  <c r="D131" i="12"/>
  <c r="E131" i="12" s="1"/>
  <c r="D132" i="12"/>
  <c r="E132" i="12" s="1"/>
  <c r="D133" i="12"/>
  <c r="E133" i="12" s="1"/>
  <c r="D134" i="12"/>
  <c r="E134" i="12" s="1"/>
  <c r="D135" i="12"/>
  <c r="D136" i="12"/>
  <c r="D137" i="12"/>
  <c r="E137" i="12" s="1"/>
  <c r="D138" i="12"/>
  <c r="D139" i="12"/>
  <c r="E139" i="12" s="1"/>
  <c r="D140" i="12"/>
  <c r="D141" i="12"/>
  <c r="D142" i="12"/>
  <c r="D143" i="12"/>
  <c r="D144" i="12"/>
  <c r="D145" i="12"/>
  <c r="E145" i="12" s="1"/>
  <c r="D146" i="12"/>
  <c r="D147" i="12"/>
  <c r="E147" i="12" s="1"/>
  <c r="D148" i="12"/>
  <c r="D149" i="12"/>
  <c r="D150" i="12"/>
  <c r="D151" i="12"/>
  <c r="D152" i="12"/>
  <c r="D153" i="12"/>
  <c r="E153" i="12" s="1"/>
  <c r="D154" i="12"/>
  <c r="D155" i="12"/>
  <c r="E155" i="12" s="1"/>
  <c r="D156" i="12"/>
  <c r="D157" i="12"/>
  <c r="D158" i="12"/>
  <c r="D159" i="12"/>
  <c r="D160" i="12"/>
  <c r="D161" i="12"/>
  <c r="E161" i="12" s="1"/>
  <c r="D162" i="12"/>
  <c r="D163" i="12"/>
  <c r="E163" i="12" s="1"/>
  <c r="D164" i="12"/>
  <c r="D165" i="12"/>
  <c r="D166" i="12"/>
  <c r="D167" i="12"/>
  <c r="D168" i="12"/>
  <c r="D169" i="12"/>
  <c r="E169" i="12" s="1"/>
  <c r="D170" i="12"/>
  <c r="D171" i="12"/>
  <c r="E171" i="12" s="1"/>
  <c r="D172" i="12"/>
  <c r="D173" i="12"/>
  <c r="D174" i="12"/>
  <c r="D175" i="12"/>
  <c r="D176" i="12"/>
  <c r="D177" i="12"/>
  <c r="E177" i="12" s="1"/>
  <c r="D178" i="12"/>
  <c r="D179" i="12"/>
  <c r="E179" i="12" s="1"/>
  <c r="D180" i="12"/>
  <c r="D181" i="12"/>
  <c r="D19" i="12"/>
  <c r="E20" i="12" s="1"/>
  <c r="F55" i="12"/>
  <c r="F56" i="12"/>
  <c r="F57" i="12"/>
  <c r="F58" i="12"/>
  <c r="F59" i="12"/>
  <c r="F60" i="12"/>
  <c r="F61" i="12"/>
  <c r="F62" i="12"/>
  <c r="F63" i="12"/>
  <c r="F64" i="12"/>
  <c r="F65" i="12"/>
  <c r="F66" i="12"/>
  <c r="F67" i="12"/>
  <c r="F68" i="12"/>
  <c r="F69" i="12"/>
  <c r="F70" i="12"/>
  <c r="F71" i="12"/>
  <c r="F72" i="12"/>
  <c r="E25" i="12"/>
  <c r="E27" i="12"/>
  <c r="E28" i="12"/>
  <c r="E29" i="12"/>
  <c r="E31" i="12"/>
  <c r="E33" i="12"/>
  <c r="E35" i="12"/>
  <c r="E36" i="12"/>
  <c r="E37" i="12"/>
  <c r="E39" i="12"/>
  <c r="E41" i="12"/>
  <c r="E43" i="12"/>
  <c r="E44" i="12"/>
  <c r="E45" i="12"/>
  <c r="E47" i="12"/>
  <c r="E49" i="12"/>
  <c r="E51" i="12"/>
  <c r="E52" i="12"/>
  <c r="E53" i="12"/>
  <c r="E55" i="12"/>
  <c r="E57" i="12"/>
  <c r="E59" i="12"/>
  <c r="E60" i="12"/>
  <c r="E61" i="12"/>
  <c r="E63" i="12"/>
  <c r="E65" i="12"/>
  <c r="E67" i="12"/>
  <c r="E68" i="12"/>
  <c r="E69" i="12"/>
  <c r="E71" i="12"/>
  <c r="E73" i="12"/>
  <c r="E75" i="12"/>
  <c r="E76" i="12"/>
  <c r="E77" i="12"/>
  <c r="E79" i="12"/>
  <c r="E81" i="12"/>
  <c r="E84" i="12"/>
  <c r="E87" i="12"/>
  <c r="E92" i="12"/>
  <c r="E94" i="12"/>
  <c r="E95" i="12"/>
  <c r="E103" i="12"/>
  <c r="E106" i="12"/>
  <c r="E117" i="12"/>
  <c r="E120" i="12"/>
  <c r="E125" i="12"/>
  <c r="E130" i="12"/>
  <c r="E135" i="12"/>
  <c r="E136" i="12"/>
  <c r="E140" i="12"/>
  <c r="E141" i="12"/>
  <c r="E142" i="12"/>
  <c r="E143" i="12"/>
  <c r="E144" i="12"/>
  <c r="E146" i="12"/>
  <c r="E148" i="12"/>
  <c r="E149" i="12"/>
  <c r="E150" i="12"/>
  <c r="E151" i="12"/>
  <c r="E152" i="12"/>
  <c r="E154" i="12"/>
  <c r="E156" i="12"/>
  <c r="E157" i="12"/>
  <c r="E158" i="12"/>
  <c r="E159" i="12"/>
  <c r="E160" i="12"/>
  <c r="E162" i="12"/>
  <c r="E164" i="12"/>
  <c r="E165" i="12"/>
  <c r="E166" i="12"/>
  <c r="E167" i="12"/>
  <c r="E168" i="12"/>
  <c r="E170" i="12"/>
  <c r="E172" i="12"/>
  <c r="E173" i="12"/>
  <c r="E174" i="12"/>
  <c r="E175" i="12"/>
  <c r="E176" i="12"/>
  <c r="E178" i="12"/>
  <c r="E180" i="12"/>
  <c r="E181" i="12"/>
  <c r="L15" i="12"/>
  <c r="L13" i="12"/>
  <c r="P13" i="2"/>
  <c r="E23" i="12" l="1"/>
  <c r="E138" i="12"/>
  <c r="E19" i="12"/>
  <c r="E21" i="12"/>
  <c r="N14" i="2"/>
  <c r="N311" i="2"/>
  <c r="N343" i="2"/>
  <c r="N327" i="2"/>
  <c r="N295" i="2"/>
  <c r="N361" i="2"/>
  <c r="N345" i="2"/>
  <c r="N363" i="2"/>
  <c r="N355" i="2"/>
  <c r="N347" i="2"/>
  <c r="N339" i="2"/>
  <c r="N323" i="2"/>
  <c r="N307" i="2"/>
  <c r="N291" i="2"/>
  <c r="N17" i="2"/>
  <c r="BY17" i="2" s="1"/>
  <c r="AG16" i="2" s="1"/>
  <c r="N309" i="2"/>
  <c r="N20" i="2"/>
  <c r="BY20" i="2" s="1"/>
  <c r="AG19" i="2" s="1"/>
  <c r="N40" i="2"/>
  <c r="N298" i="2"/>
  <c r="N306" i="2"/>
  <c r="N313" i="2"/>
  <c r="N319" i="2"/>
  <c r="N334" i="2"/>
  <c r="N354" i="2"/>
  <c r="N359" i="2"/>
  <c r="N372" i="2"/>
  <c r="N337" i="2"/>
  <c r="N299" i="2"/>
  <c r="N314" i="2"/>
  <c r="N322" i="2"/>
  <c r="N329" i="2"/>
  <c r="N335" i="2"/>
  <c r="N352" i="2"/>
  <c r="N362" i="2"/>
  <c r="N19" i="2"/>
  <c r="BY19" i="2" s="1"/>
  <c r="AF19" i="2" s="1"/>
  <c r="N156" i="2"/>
  <c r="N208" i="2"/>
  <c r="N294" i="2"/>
  <c r="N317" i="2"/>
  <c r="N325" i="2"/>
  <c r="N301" i="2"/>
  <c r="N70" i="2"/>
  <c r="N287" i="2"/>
  <c r="N302" i="2"/>
  <c r="N315" i="2"/>
  <c r="N330" i="2"/>
  <c r="N338" i="2"/>
  <c r="N350" i="2"/>
  <c r="N353" i="2"/>
  <c r="N365" i="2"/>
  <c r="N370" i="2"/>
  <c r="N276" i="2"/>
  <c r="N342" i="2"/>
  <c r="N357" i="2"/>
  <c r="N16" i="2"/>
  <c r="N297" i="2"/>
  <c r="N305" i="2"/>
  <c r="N310" i="2"/>
  <c r="N333" i="2"/>
  <c r="N341" i="2"/>
  <c r="N358" i="2"/>
  <c r="N368" i="2"/>
  <c r="N371" i="2"/>
  <c r="AG370" i="2" s="1"/>
  <c r="N18" i="2"/>
  <c r="BY18" i="2" s="1"/>
  <c r="AH16" i="2" s="1"/>
  <c r="N290" i="2"/>
  <c r="N303" i="2"/>
  <c r="N318" i="2"/>
  <c r="N331" i="2"/>
  <c r="N336" i="2"/>
  <c r="N351" i="2"/>
  <c r="N349" i="2"/>
  <c r="N367" i="2"/>
  <c r="N173" i="2"/>
  <c r="N240" i="2"/>
  <c r="N293" i="2"/>
  <c r="N321" i="2"/>
  <c r="N326" i="2"/>
  <c r="N346" i="2"/>
  <c r="N15" i="2"/>
  <c r="N296" i="2"/>
  <c r="N312" i="2"/>
  <c r="N328" i="2"/>
  <c r="N344" i="2"/>
  <c r="N360" i="2"/>
  <c r="N243" i="2"/>
  <c r="N271" i="2"/>
  <c r="N292" i="2"/>
  <c r="N308" i="2"/>
  <c r="N324" i="2"/>
  <c r="N340" i="2"/>
  <c r="N356" i="2"/>
  <c r="N219" i="2"/>
  <c r="N304" i="2"/>
  <c r="N320" i="2"/>
  <c r="N255" i="2"/>
  <c r="N366" i="2"/>
  <c r="N207" i="2"/>
  <c r="N300" i="2"/>
  <c r="N316" i="2"/>
  <c r="N332" i="2"/>
  <c r="N348" i="2"/>
  <c r="N364" i="2"/>
  <c r="N21" i="2"/>
  <c r="BY21" i="2" s="1"/>
  <c r="AH19" i="2" s="1"/>
  <c r="AF370" i="2"/>
  <c r="AH370" i="2"/>
  <c r="N41" i="2"/>
  <c r="N235" i="2"/>
  <c r="N54" i="2"/>
  <c r="N97" i="2"/>
  <c r="N101" i="2"/>
  <c r="N202" i="2"/>
  <c r="N231" i="2"/>
  <c r="N251" i="2"/>
  <c r="N284" i="2"/>
  <c r="N86" i="2"/>
  <c r="N152" i="2"/>
  <c r="N34" i="2"/>
  <c r="N117" i="2"/>
  <c r="N165" i="2"/>
  <c r="N189" i="2"/>
  <c r="N252" i="2"/>
  <c r="N285" i="2"/>
  <c r="N224" i="2"/>
  <c r="N31" i="2"/>
  <c r="N55" i="2"/>
  <c r="N57" i="2"/>
  <c r="N79" i="2"/>
  <c r="N100" i="2"/>
  <c r="N108" i="2"/>
  <c r="N119" i="2"/>
  <c r="N248" i="2"/>
  <c r="N53" i="2"/>
  <c r="N146" i="2"/>
  <c r="N180" i="2"/>
  <c r="N187" i="2"/>
  <c r="N197" i="2"/>
  <c r="N223" i="2"/>
  <c r="N232" i="2"/>
  <c r="N256" i="2"/>
  <c r="N260" i="2"/>
  <c r="N22" i="2"/>
  <c r="BY22" i="2" s="1"/>
  <c r="AF22" i="2" s="1"/>
  <c r="N141" i="2"/>
  <c r="N263" i="2"/>
  <c r="N65" i="2"/>
  <c r="N78" i="2"/>
  <c r="N87" i="2"/>
  <c r="N116" i="2"/>
  <c r="N118" i="2"/>
  <c r="N123" i="2"/>
  <c r="N161" i="2"/>
  <c r="N176" i="2"/>
  <c r="N215" i="2"/>
  <c r="N24" i="2"/>
  <c r="N30" i="2"/>
  <c r="N62" i="2"/>
  <c r="N38" i="2"/>
  <c r="N33" i="2"/>
  <c r="N73" i="2"/>
  <c r="N264" i="2"/>
  <c r="N36" i="2"/>
  <c r="N64" i="2"/>
  <c r="N77" i="2"/>
  <c r="N89" i="2"/>
  <c r="N138" i="2"/>
  <c r="N150" i="2"/>
  <c r="N190" i="2"/>
  <c r="N239" i="2"/>
  <c r="N245" i="2"/>
  <c r="N247" i="2"/>
  <c r="N253" i="2"/>
  <c r="N268" i="2"/>
  <c r="N280" i="2"/>
  <c r="N56" i="2"/>
  <c r="N82" i="2"/>
  <c r="N25" i="2"/>
  <c r="BY25" i="2" s="1"/>
  <c r="AF25" i="2" s="1"/>
  <c r="N48" i="2"/>
  <c r="N72" i="2"/>
  <c r="N143" i="2"/>
  <c r="N211" i="2"/>
  <c r="N29" i="2"/>
  <c r="N47" i="2"/>
  <c r="N52" i="2"/>
  <c r="N60" i="2"/>
  <c r="N68" i="2"/>
  <c r="N71" i="2"/>
  <c r="N74" i="2"/>
  <c r="N80" i="2"/>
  <c r="N259" i="2"/>
  <c r="N267" i="2"/>
  <c r="N269" i="2"/>
  <c r="N27" i="2"/>
  <c r="N58" i="2"/>
  <c r="N35" i="2"/>
  <c r="N44" i="2"/>
  <c r="N102" i="2"/>
  <c r="N279" i="2"/>
  <c r="N45" i="2"/>
  <c r="N42" i="2"/>
  <c r="N66" i="2"/>
  <c r="N105" i="2"/>
  <c r="N26" i="2"/>
  <c r="N39" i="2"/>
  <c r="N88" i="2"/>
  <c r="N157" i="2"/>
  <c r="N233" i="2"/>
  <c r="N250" i="2"/>
  <c r="N275" i="2"/>
  <c r="N283" i="2"/>
  <c r="N28" i="2"/>
  <c r="BY28" i="2" s="1"/>
  <c r="N63" i="2"/>
  <c r="N81" i="2"/>
  <c r="N92" i="2"/>
  <c r="N155" i="2"/>
  <c r="N266" i="2"/>
  <c r="N23" i="2"/>
  <c r="N37" i="2"/>
  <c r="N59" i="2"/>
  <c r="N85" i="2"/>
  <c r="N104" i="2"/>
  <c r="N32" i="2"/>
  <c r="N46" i="2"/>
  <c r="N49" i="2"/>
  <c r="N51" i="2"/>
  <c r="N61" i="2"/>
  <c r="N67" i="2"/>
  <c r="N75" i="2"/>
  <c r="N113" i="2"/>
  <c r="N149" i="2"/>
  <c r="N158" i="2"/>
  <c r="N186" i="2"/>
  <c r="N282" i="2"/>
  <c r="N84" i="2"/>
  <c r="N94" i="2"/>
  <c r="N110" i="2"/>
  <c r="N144" i="2"/>
  <c r="N164" i="2"/>
  <c r="N168" i="2"/>
  <c r="N172" i="2"/>
  <c r="N194" i="2"/>
  <c r="N210" i="2"/>
  <c r="N214" i="2"/>
  <c r="N225" i="2"/>
  <c r="N262" i="2"/>
  <c r="N265" i="2"/>
  <c r="N272" i="2"/>
  <c r="N43" i="2"/>
  <c r="N50" i="2"/>
  <c r="N90" i="2"/>
  <c r="N106" i="2"/>
  <c r="N162" i="2"/>
  <c r="N170" i="2"/>
  <c r="N178" i="2"/>
  <c r="N183" i="2"/>
  <c r="N205" i="2"/>
  <c r="N212" i="2"/>
  <c r="N216" i="2"/>
  <c r="N270" i="2"/>
  <c r="N273" i="2"/>
  <c r="N288" i="2"/>
  <c r="N69" i="2"/>
  <c r="N76" i="2"/>
  <c r="N83" i="2"/>
  <c r="N93" i="2"/>
  <c r="N109" i="2"/>
  <c r="N154" i="2"/>
  <c r="N175" i="2"/>
  <c r="N181" i="2"/>
  <c r="N185" i="2"/>
  <c r="N227" i="2"/>
  <c r="N238" i="2"/>
  <c r="N241" i="2"/>
  <c r="N258" i="2"/>
  <c r="N261" i="2"/>
  <c r="N369" i="2"/>
  <c r="N159" i="2"/>
  <c r="N163" i="2"/>
  <c r="N167" i="2"/>
  <c r="N209" i="2"/>
  <c r="N217" i="2"/>
  <c r="N226" i="2"/>
  <c r="N230" i="2"/>
  <c r="N236" i="2"/>
  <c r="N244" i="2"/>
  <c r="N249" i="2"/>
  <c r="N281" i="2"/>
  <c r="N289" i="2"/>
  <c r="N96" i="2"/>
  <c r="N98" i="2"/>
  <c r="N112" i="2"/>
  <c r="N114" i="2"/>
  <c r="N115" i="2"/>
  <c r="N153" i="2"/>
  <c r="N174" i="2"/>
  <c r="N192" i="2"/>
  <c r="N196" i="2"/>
  <c r="N221" i="2"/>
  <c r="N228" i="2"/>
  <c r="N237" i="2"/>
  <c r="N257" i="2"/>
  <c r="N277" i="2"/>
  <c r="N127" i="2"/>
  <c r="N131" i="2"/>
  <c r="N135" i="2"/>
  <c r="N177" i="2"/>
  <c r="N179" i="2"/>
  <c r="N188" i="2"/>
  <c r="N199" i="2"/>
  <c r="N204" i="2"/>
  <c r="N220" i="2"/>
  <c r="N91" i="2"/>
  <c r="N95" i="2"/>
  <c r="N99" i="2"/>
  <c r="N103" i="2"/>
  <c r="N107" i="2"/>
  <c r="N111" i="2"/>
  <c r="N137" i="2"/>
  <c r="N139" i="2"/>
  <c r="N148" i="2"/>
  <c r="N201" i="2"/>
  <c r="N203" i="2"/>
  <c r="N130" i="2"/>
  <c r="N218" i="2"/>
  <c r="N246" i="2"/>
  <c r="N278" i="2"/>
  <c r="N122" i="2"/>
  <c r="N198" i="2"/>
  <c r="N121" i="2"/>
  <c r="N125" i="2"/>
  <c r="N129" i="2"/>
  <c r="N133" i="2"/>
  <c r="N145" i="2"/>
  <c r="N147" i="2"/>
  <c r="N182" i="2"/>
  <c r="N200" i="2"/>
  <c r="N234" i="2"/>
  <c r="N134" i="2"/>
  <c r="N142" i="2"/>
  <c r="N160" i="2"/>
  <c r="N169" i="2"/>
  <c r="N171" i="2"/>
  <c r="N191" i="2"/>
  <c r="N206" i="2"/>
  <c r="N213" i="2"/>
  <c r="N222" i="2"/>
  <c r="N229" i="2"/>
  <c r="N254" i="2"/>
  <c r="N286" i="2"/>
  <c r="N126" i="2"/>
  <c r="N120" i="2"/>
  <c r="N124" i="2"/>
  <c r="N128" i="2"/>
  <c r="N132" i="2"/>
  <c r="N136" i="2"/>
  <c r="N140" i="2"/>
  <c r="N151" i="2"/>
  <c r="N166" i="2"/>
  <c r="N184" i="2"/>
  <c r="N193" i="2"/>
  <c r="N195" i="2"/>
  <c r="N242" i="2"/>
  <c r="N274" i="2"/>
  <c r="N13" i="2"/>
  <c r="BY13" i="2" s="1"/>
  <c r="E100" i="12"/>
  <c r="E121" i="12"/>
  <c r="AF28" i="2" l="1"/>
  <c r="BZ28" i="2"/>
  <c r="BZ25" i="2"/>
  <c r="BZ22" i="2"/>
  <c r="BZ370" i="2"/>
  <c r="BY15" i="2"/>
  <c r="BZ19" i="2"/>
  <c r="BY16" i="2"/>
  <c r="AF16" i="2" s="1"/>
  <c r="BY14" i="2"/>
  <c r="N12" i="2"/>
  <c r="BZ13" i="2" l="1"/>
  <c r="BZ16" i="2"/>
  <c r="AF13" i="2"/>
  <c r="AI319" i="2"/>
  <c r="AI370" i="2"/>
  <c r="AI19" i="2"/>
  <c r="AI145" i="2"/>
  <c r="AI151" i="2"/>
  <c r="AI118" i="2"/>
  <c r="AI286" i="2"/>
  <c r="AI346" i="2"/>
  <c r="AI223" i="2"/>
  <c r="AI139" i="2"/>
  <c r="AI337" i="2"/>
  <c r="AI163" i="2"/>
  <c r="AI97" i="2"/>
  <c r="AI52" i="2"/>
  <c r="AI43" i="2"/>
  <c r="AI280" i="2"/>
  <c r="AI61" i="2"/>
  <c r="AI295" i="2"/>
  <c r="AI244" i="2"/>
  <c r="AI91" i="2"/>
  <c r="AI364" i="2"/>
  <c r="AI310" i="2"/>
  <c r="AI277" i="2"/>
  <c r="AI40" i="2"/>
  <c r="AI283" i="2"/>
  <c r="AI94" i="2"/>
  <c r="AI316" i="2"/>
  <c r="AI268" i="2"/>
  <c r="AI88" i="2"/>
  <c r="AI325" i="2"/>
  <c r="AI46" i="2"/>
  <c r="AI274" i="2"/>
  <c r="AI70" i="2"/>
  <c r="AI262" i="2"/>
  <c r="AI127" i="2"/>
  <c r="AI148" i="2"/>
  <c r="AI253" i="2"/>
  <c r="AI64" i="2"/>
  <c r="AI328" i="2"/>
  <c r="AI235" i="2"/>
  <c r="AI172" i="2"/>
  <c r="AI190" i="2"/>
  <c r="AI157" i="2"/>
  <c r="AI136" i="2"/>
  <c r="AI232" i="2"/>
  <c r="AI367" i="2"/>
  <c r="AI79" i="2"/>
  <c r="AI112" i="2"/>
  <c r="AI37" i="2"/>
  <c r="AI211" i="2"/>
  <c r="AI352" i="2"/>
  <c r="AI238" i="2"/>
  <c r="AI241" i="2"/>
  <c r="AI55" i="2"/>
  <c r="AI103" i="2"/>
  <c r="AI199" i="2"/>
  <c r="AI214" i="2"/>
  <c r="AI322" i="2"/>
  <c r="AI178" i="2"/>
  <c r="AI355" i="2"/>
  <c r="AI85" i="2"/>
  <c r="AI106" i="2"/>
  <c r="AI298" i="2"/>
  <c r="AI76" i="2"/>
  <c r="AI247" i="2"/>
  <c r="AI217" i="2"/>
  <c r="AI361" i="2"/>
  <c r="AI160" i="2"/>
  <c r="AI202" i="2"/>
  <c r="AI220" i="2"/>
  <c r="AI73" i="2"/>
  <c r="AI313" i="2"/>
  <c r="AI289" i="2"/>
  <c r="AI271" i="2"/>
  <c r="AI208" i="2"/>
  <c r="AI349" i="2"/>
  <c r="AI175" i="2"/>
  <c r="AI181" i="2"/>
  <c r="AI166" i="2"/>
  <c r="AI340" i="2"/>
  <c r="AI133" i="2"/>
  <c r="AI154" i="2"/>
  <c r="AI358" i="2"/>
  <c r="AI130" i="2"/>
  <c r="AI259" i="2"/>
  <c r="AI196" i="2"/>
  <c r="AI334" i="2"/>
  <c r="AI58" i="2"/>
  <c r="AI205" i="2"/>
  <c r="AI169" i="2"/>
  <c r="AI82" i="2"/>
  <c r="AI250" i="2"/>
  <c r="AI292" i="2"/>
  <c r="AI343" i="2"/>
  <c r="AI331" i="2"/>
  <c r="AI109" i="2"/>
  <c r="AI265" i="2"/>
  <c r="AI115" i="2"/>
  <c r="AI187" i="2"/>
  <c r="AI184" i="2"/>
  <c r="AI304" i="2"/>
  <c r="AI142" i="2"/>
  <c r="AI121" i="2"/>
  <c r="AI193" i="2"/>
  <c r="AI67" i="2"/>
  <c r="AI100" i="2"/>
  <c r="AI124" i="2"/>
  <c r="AI226" i="2"/>
  <c r="AI229" i="2"/>
  <c r="AI301" i="2"/>
  <c r="AI307" i="2"/>
  <c r="AI256" i="2"/>
  <c r="AI49" i="2"/>
  <c r="AI34" i="2" l="1"/>
  <c r="AI13" i="2"/>
  <c r="AI22" i="2"/>
  <c r="AI25" i="2"/>
  <c r="AI16" i="2"/>
  <c r="AI31" i="2"/>
  <c r="AI28" i="2" l="1"/>
  <c r="M13" i="12" l="1"/>
  <c r="D10" i="8" l="1"/>
  <c r="D6" i="8"/>
  <c r="CA5" i="2"/>
  <c r="BH370" i="2"/>
  <c r="AZ370" i="2"/>
  <c r="AS370" i="2"/>
  <c r="AL370" i="2"/>
  <c r="BL370" i="2" s="1"/>
  <c r="AK370" i="2"/>
  <c r="BH367" i="2"/>
  <c r="BE367" i="2"/>
  <c r="AZ367" i="2"/>
  <c r="AS367" i="2"/>
  <c r="AL367" i="2"/>
  <c r="BL368" i="2" s="1"/>
  <c r="AK367" i="2"/>
  <c r="AD368" i="2" s="1"/>
  <c r="BH364" i="2"/>
  <c r="BE364" i="2"/>
  <c r="AZ364" i="2"/>
  <c r="AS364" i="2"/>
  <c r="AL364" i="2"/>
  <c r="BL364" i="2" s="1"/>
  <c r="AK364" i="2"/>
  <c r="AD364" i="2" s="1"/>
  <c r="BH361" i="2"/>
  <c r="BE361" i="2"/>
  <c r="AZ361" i="2"/>
  <c r="AS361" i="2"/>
  <c r="AL361" i="2"/>
  <c r="BL361" i="2" s="1"/>
  <c r="AK361" i="2"/>
  <c r="AD361" i="2" s="1"/>
  <c r="BH358" i="2"/>
  <c r="BE358" i="2"/>
  <c r="AZ358" i="2"/>
  <c r="AS358" i="2"/>
  <c r="AL358" i="2"/>
  <c r="BL360" i="2" s="1"/>
  <c r="AK358" i="2"/>
  <c r="BH355" i="2"/>
  <c r="BE355" i="2"/>
  <c r="AZ355" i="2"/>
  <c r="AS355" i="2"/>
  <c r="AL355" i="2"/>
  <c r="BL355" i="2" s="1"/>
  <c r="AK355" i="2"/>
  <c r="AD356" i="2" s="1"/>
  <c r="BH352" i="2"/>
  <c r="BE352" i="2"/>
  <c r="AZ352" i="2"/>
  <c r="AS352" i="2"/>
  <c r="AL352" i="2"/>
  <c r="BL352" i="2" s="1"/>
  <c r="AK352" i="2"/>
  <c r="AD352" i="2" s="1"/>
  <c r="BH349" i="2"/>
  <c r="BE349" i="2"/>
  <c r="AZ349" i="2"/>
  <c r="AS349" i="2"/>
  <c r="AL349" i="2"/>
  <c r="BL349" i="2" s="1"/>
  <c r="AK349" i="2"/>
  <c r="AD350" i="2" s="1"/>
  <c r="BH346" i="2"/>
  <c r="BE346" i="2"/>
  <c r="AZ346" i="2"/>
  <c r="AS346" i="2"/>
  <c r="AL346" i="2"/>
  <c r="BL346" i="2" s="1"/>
  <c r="AK346" i="2"/>
  <c r="BH343" i="2"/>
  <c r="BE343" i="2"/>
  <c r="AZ343" i="2"/>
  <c r="AS343" i="2"/>
  <c r="AL343" i="2"/>
  <c r="BL343" i="2" s="1"/>
  <c r="AK343" i="2"/>
  <c r="BH340" i="2"/>
  <c r="BE340" i="2"/>
  <c r="AZ340" i="2"/>
  <c r="AS340" i="2"/>
  <c r="AL340" i="2"/>
  <c r="BL341" i="2" s="1"/>
  <c r="AK340" i="2"/>
  <c r="AD342" i="2" s="1"/>
  <c r="BH337" i="2"/>
  <c r="BE337" i="2"/>
  <c r="AZ337" i="2"/>
  <c r="AS337" i="2"/>
  <c r="AL337" i="2"/>
  <c r="AK337" i="2"/>
  <c r="BH334" i="2"/>
  <c r="BE334" i="2"/>
  <c r="AZ334" i="2"/>
  <c r="AS334" i="2"/>
  <c r="AL334" i="2"/>
  <c r="BL335" i="2" s="1"/>
  <c r="AK334" i="2"/>
  <c r="BH331" i="2"/>
  <c r="BE331" i="2"/>
  <c r="AZ331" i="2"/>
  <c r="AS331" i="2"/>
  <c r="AL331" i="2"/>
  <c r="AK331" i="2"/>
  <c r="BH328" i="2"/>
  <c r="BE328" i="2"/>
  <c r="AZ328" i="2"/>
  <c r="AS328" i="2"/>
  <c r="AL328" i="2"/>
  <c r="AK328" i="2"/>
  <c r="AD330" i="2" s="1"/>
  <c r="BH325" i="2"/>
  <c r="BE325" i="2"/>
  <c r="AZ325" i="2"/>
  <c r="AS325" i="2"/>
  <c r="AL325" i="2"/>
  <c r="AK325" i="2"/>
  <c r="BH322" i="2"/>
  <c r="BE322" i="2"/>
  <c r="AZ322" i="2"/>
  <c r="AS322" i="2"/>
  <c r="AL322" i="2"/>
  <c r="AK322" i="2"/>
  <c r="BH319" i="2"/>
  <c r="BE319" i="2"/>
  <c r="AZ319" i="2"/>
  <c r="AS319" i="2"/>
  <c r="AL319" i="2"/>
  <c r="BL320" i="2" s="1"/>
  <c r="AK319" i="2"/>
  <c r="BH316" i="2"/>
  <c r="BE316" i="2"/>
  <c r="AZ316" i="2"/>
  <c r="AS316" i="2"/>
  <c r="AL316" i="2"/>
  <c r="BL317" i="2" s="1"/>
  <c r="AK316" i="2"/>
  <c r="BH313" i="2"/>
  <c r="BE313" i="2"/>
  <c r="AZ313" i="2"/>
  <c r="AS313" i="2"/>
  <c r="AL313" i="2"/>
  <c r="AK313" i="2"/>
  <c r="BH310" i="2"/>
  <c r="BE310" i="2"/>
  <c r="AZ310" i="2"/>
  <c r="AS310" i="2"/>
  <c r="AL310" i="2"/>
  <c r="BL311" i="2" s="1"/>
  <c r="AK310" i="2"/>
  <c r="BH307" i="2"/>
  <c r="BE307" i="2"/>
  <c r="AZ307" i="2"/>
  <c r="AS307" i="2"/>
  <c r="AL307" i="2"/>
  <c r="AK307" i="2"/>
  <c r="BH304" i="2"/>
  <c r="BE304" i="2"/>
  <c r="AZ304" i="2"/>
  <c r="AS304" i="2"/>
  <c r="AL304" i="2"/>
  <c r="AK304" i="2"/>
  <c r="BH301" i="2"/>
  <c r="BE301" i="2"/>
  <c r="AZ301" i="2"/>
  <c r="AS301" i="2"/>
  <c r="AL301" i="2"/>
  <c r="AK301" i="2"/>
  <c r="BH298" i="2"/>
  <c r="BE298" i="2"/>
  <c r="AZ298" i="2"/>
  <c r="AS298" i="2"/>
  <c r="AL298" i="2"/>
  <c r="BL300" i="2" s="1"/>
  <c r="AK298" i="2"/>
  <c r="BH295" i="2"/>
  <c r="BE295" i="2"/>
  <c r="AZ295" i="2"/>
  <c r="AS295" i="2"/>
  <c r="AL295" i="2"/>
  <c r="BL296" i="2" s="1"/>
  <c r="AK295" i="2"/>
  <c r="BH292" i="2"/>
  <c r="BE292" i="2"/>
  <c r="AZ292" i="2"/>
  <c r="AS292" i="2"/>
  <c r="AL292" i="2"/>
  <c r="BL294" i="2" s="1"/>
  <c r="AK292" i="2"/>
  <c r="BH289" i="2"/>
  <c r="BE289" i="2"/>
  <c r="AZ289" i="2"/>
  <c r="AS289" i="2"/>
  <c r="AL289" i="2"/>
  <c r="AK289" i="2"/>
  <c r="BH286" i="2"/>
  <c r="BE286" i="2"/>
  <c r="AZ286" i="2"/>
  <c r="AS286" i="2"/>
  <c r="AL286" i="2"/>
  <c r="BL287" i="2" s="1"/>
  <c r="AK286" i="2"/>
  <c r="BH283" i="2"/>
  <c r="BE283" i="2"/>
  <c r="AZ283" i="2"/>
  <c r="AS283" i="2"/>
  <c r="AL283" i="2"/>
  <c r="AK283" i="2"/>
  <c r="BH280" i="2"/>
  <c r="BE280" i="2"/>
  <c r="AZ280" i="2"/>
  <c r="AS280" i="2"/>
  <c r="AL280" i="2"/>
  <c r="AK280" i="2"/>
  <c r="BH277" i="2"/>
  <c r="BE277" i="2"/>
  <c r="AZ277" i="2"/>
  <c r="AS277" i="2"/>
  <c r="AL277" i="2"/>
  <c r="AK277" i="2"/>
  <c r="BH274" i="2"/>
  <c r="BE274" i="2"/>
  <c r="AZ274" i="2"/>
  <c r="AS274" i="2"/>
  <c r="AL274" i="2"/>
  <c r="AK274" i="2"/>
  <c r="BH271" i="2"/>
  <c r="BE271" i="2"/>
  <c r="AZ271" i="2"/>
  <c r="AS271" i="2"/>
  <c r="AL271" i="2"/>
  <c r="AK271" i="2"/>
  <c r="BH268" i="2"/>
  <c r="BE268" i="2"/>
  <c r="AZ268" i="2"/>
  <c r="AS268" i="2"/>
  <c r="AL268" i="2"/>
  <c r="BL270" i="2" s="1"/>
  <c r="AK268" i="2"/>
  <c r="BH265" i="2"/>
  <c r="BE265" i="2"/>
  <c r="AZ265" i="2"/>
  <c r="AS265" i="2"/>
  <c r="AL265" i="2"/>
  <c r="AK265" i="2"/>
  <c r="BH262" i="2"/>
  <c r="BE262" i="2"/>
  <c r="AZ262" i="2"/>
  <c r="AS262" i="2"/>
  <c r="AL262" i="2"/>
  <c r="BL263" i="2" s="1"/>
  <c r="AK262" i="2"/>
  <c r="BH259" i="2"/>
  <c r="BE259" i="2"/>
  <c r="AZ259" i="2"/>
  <c r="AS259" i="2"/>
  <c r="AL259" i="2"/>
  <c r="AK259" i="2"/>
  <c r="BH256" i="2"/>
  <c r="BE256" i="2"/>
  <c r="AZ256" i="2"/>
  <c r="AS256" i="2"/>
  <c r="AL256" i="2"/>
  <c r="BL256" i="2" s="1"/>
  <c r="AK256" i="2"/>
  <c r="BH253" i="2"/>
  <c r="BE253" i="2"/>
  <c r="AZ253" i="2"/>
  <c r="AS253" i="2"/>
  <c r="AL253" i="2"/>
  <c r="BL254" i="2" s="1"/>
  <c r="AK253" i="2"/>
  <c r="BH250" i="2"/>
  <c r="BE250" i="2"/>
  <c r="AZ250" i="2"/>
  <c r="AS250" i="2"/>
  <c r="AL250" i="2"/>
  <c r="AK250" i="2"/>
  <c r="BH247" i="2"/>
  <c r="BE247" i="2"/>
  <c r="AZ247" i="2"/>
  <c r="AS247" i="2"/>
  <c r="AL247" i="2"/>
  <c r="AK247" i="2"/>
  <c r="BH244" i="2"/>
  <c r="BE244" i="2"/>
  <c r="AZ244" i="2"/>
  <c r="AS244" i="2"/>
  <c r="AL244" i="2"/>
  <c r="AK244" i="2"/>
  <c r="BH241" i="2"/>
  <c r="BE241" i="2"/>
  <c r="AZ241" i="2"/>
  <c r="AS241" i="2"/>
  <c r="AL241" i="2"/>
  <c r="AK241" i="2"/>
  <c r="BH238" i="2"/>
  <c r="BE238" i="2"/>
  <c r="AZ238" i="2"/>
  <c r="AS238" i="2"/>
  <c r="AL238" i="2"/>
  <c r="BL239" i="2" s="1"/>
  <c r="AK238" i="2"/>
  <c r="BH235" i="2"/>
  <c r="BE235" i="2"/>
  <c r="AZ235" i="2"/>
  <c r="AS235" i="2"/>
  <c r="AL235" i="2"/>
  <c r="AK235" i="2"/>
  <c r="BH232" i="2"/>
  <c r="BE232" i="2"/>
  <c r="AZ232" i="2"/>
  <c r="AS232" i="2"/>
  <c r="AL232" i="2"/>
  <c r="BL232" i="2" s="1"/>
  <c r="AK232" i="2"/>
  <c r="BH229" i="2"/>
  <c r="BE229" i="2"/>
  <c r="AZ229" i="2"/>
  <c r="AS229" i="2"/>
  <c r="AL229" i="2"/>
  <c r="BL230" i="2" s="1"/>
  <c r="AK229" i="2"/>
  <c r="BH226" i="2"/>
  <c r="BE226" i="2"/>
  <c r="AZ226" i="2"/>
  <c r="AS226" i="2"/>
  <c r="AL226" i="2"/>
  <c r="AK226" i="2"/>
  <c r="BH223" i="2"/>
  <c r="BE223" i="2"/>
  <c r="AZ223" i="2"/>
  <c r="AS223" i="2"/>
  <c r="AL223" i="2"/>
  <c r="AK223" i="2"/>
  <c r="BH220" i="2"/>
  <c r="BE220" i="2"/>
  <c r="AZ220" i="2"/>
  <c r="AS220" i="2"/>
  <c r="AL220" i="2"/>
  <c r="AK220" i="2"/>
  <c r="BH217" i="2"/>
  <c r="BE217" i="2"/>
  <c r="AZ217" i="2"/>
  <c r="AS217" i="2"/>
  <c r="AL217" i="2"/>
  <c r="AK217" i="2"/>
  <c r="BH214" i="2"/>
  <c r="BE214" i="2"/>
  <c r="AZ214" i="2"/>
  <c r="AS214" i="2"/>
  <c r="AL214" i="2"/>
  <c r="AK214" i="2"/>
  <c r="BH211" i="2"/>
  <c r="BE211" i="2"/>
  <c r="AZ211" i="2"/>
  <c r="AS211" i="2"/>
  <c r="AL211" i="2"/>
  <c r="AK211" i="2"/>
  <c r="BH208" i="2"/>
  <c r="BE208" i="2"/>
  <c r="AZ208" i="2"/>
  <c r="AS208" i="2"/>
  <c r="AL208" i="2"/>
  <c r="BL208" i="2" s="1"/>
  <c r="AK208" i="2"/>
  <c r="BH205" i="2"/>
  <c r="BE205" i="2"/>
  <c r="AZ205" i="2"/>
  <c r="AS205" i="2"/>
  <c r="AL205" i="2"/>
  <c r="AK205" i="2"/>
  <c r="BH202" i="2"/>
  <c r="BE202" i="2"/>
  <c r="AZ202" i="2"/>
  <c r="AS202" i="2"/>
  <c r="AL202" i="2"/>
  <c r="AK202" i="2"/>
  <c r="BH199" i="2"/>
  <c r="BE199" i="2"/>
  <c r="AZ199" i="2"/>
  <c r="AS199" i="2"/>
  <c r="AL199" i="2"/>
  <c r="AK199" i="2"/>
  <c r="BH196" i="2"/>
  <c r="BE196" i="2"/>
  <c r="AZ196" i="2"/>
  <c r="AS196" i="2"/>
  <c r="AL196" i="2"/>
  <c r="AK196" i="2"/>
  <c r="BH193" i="2"/>
  <c r="BE193" i="2"/>
  <c r="AZ193" i="2"/>
  <c r="AS193" i="2"/>
  <c r="AL193" i="2"/>
  <c r="AK193" i="2"/>
  <c r="BH190" i="2"/>
  <c r="BE190" i="2"/>
  <c r="AZ190" i="2"/>
  <c r="AS190" i="2"/>
  <c r="AL190" i="2"/>
  <c r="BL192" i="2" s="1"/>
  <c r="AK190" i="2"/>
  <c r="BH187" i="2"/>
  <c r="BE187" i="2"/>
  <c r="AZ187" i="2"/>
  <c r="AS187" i="2"/>
  <c r="AL187" i="2"/>
  <c r="AK187" i="2"/>
  <c r="BH184" i="2"/>
  <c r="BE184" i="2"/>
  <c r="AZ184" i="2"/>
  <c r="AS184" i="2"/>
  <c r="AL184" i="2"/>
  <c r="BL184" i="2" s="1"/>
  <c r="AK184" i="2"/>
  <c r="BH181" i="2"/>
  <c r="BE181" i="2"/>
  <c r="AZ181" i="2"/>
  <c r="AS181" i="2"/>
  <c r="AL181" i="2"/>
  <c r="AK181" i="2"/>
  <c r="BH178" i="2"/>
  <c r="BE178" i="2"/>
  <c r="AZ178" i="2"/>
  <c r="AS178" i="2"/>
  <c r="AL178" i="2"/>
  <c r="AK178" i="2"/>
  <c r="BH175" i="2"/>
  <c r="BE175" i="2"/>
  <c r="AZ175" i="2"/>
  <c r="AS175" i="2"/>
  <c r="AL175" i="2"/>
  <c r="AK175" i="2"/>
  <c r="BH172" i="2"/>
  <c r="BE172" i="2"/>
  <c r="AZ172" i="2"/>
  <c r="AS172" i="2"/>
  <c r="AL172" i="2"/>
  <c r="AK172" i="2"/>
  <c r="BH169" i="2"/>
  <c r="BE169" i="2"/>
  <c r="AZ169" i="2"/>
  <c r="AS169" i="2"/>
  <c r="AL169" i="2"/>
  <c r="AK169" i="2"/>
  <c r="BH166" i="2"/>
  <c r="BE166" i="2"/>
  <c r="AZ166" i="2"/>
  <c r="AS166" i="2"/>
  <c r="AL166" i="2"/>
  <c r="BL168" i="2" s="1"/>
  <c r="AK166" i="2"/>
  <c r="BH163" i="2"/>
  <c r="BE163" i="2"/>
  <c r="AZ163" i="2"/>
  <c r="AS163" i="2"/>
  <c r="AL163" i="2"/>
  <c r="AK163" i="2"/>
  <c r="BH160" i="2"/>
  <c r="BE160" i="2"/>
  <c r="AZ160" i="2"/>
  <c r="AS160" i="2"/>
  <c r="AL160" i="2"/>
  <c r="BL160" i="2" s="1"/>
  <c r="AK160" i="2"/>
  <c r="BH157" i="2"/>
  <c r="BE157" i="2"/>
  <c r="AZ157" i="2"/>
  <c r="AS157" i="2"/>
  <c r="AL157" i="2"/>
  <c r="AK157" i="2"/>
  <c r="BH154" i="2"/>
  <c r="BE154" i="2"/>
  <c r="AZ154" i="2"/>
  <c r="AS154" i="2"/>
  <c r="AL154" i="2"/>
  <c r="AK154" i="2"/>
  <c r="BH151" i="2"/>
  <c r="BE151" i="2"/>
  <c r="AZ151" i="2"/>
  <c r="AS151" i="2"/>
  <c r="AL151" i="2"/>
  <c r="AK151" i="2"/>
  <c r="BH148" i="2"/>
  <c r="BE148" i="2"/>
  <c r="AZ148" i="2"/>
  <c r="AS148" i="2"/>
  <c r="AL148" i="2"/>
  <c r="AK148" i="2"/>
  <c r="BH145" i="2"/>
  <c r="BE145" i="2"/>
  <c r="AZ145" i="2"/>
  <c r="AS145" i="2"/>
  <c r="AL145" i="2"/>
  <c r="AK145" i="2"/>
  <c r="BH142" i="2"/>
  <c r="BE142" i="2"/>
  <c r="AZ142" i="2"/>
  <c r="AS142" i="2"/>
  <c r="AL142" i="2"/>
  <c r="AK142" i="2"/>
  <c r="BH139" i="2"/>
  <c r="BE139" i="2"/>
  <c r="AZ139" i="2"/>
  <c r="AS139" i="2"/>
  <c r="AL139" i="2"/>
  <c r="AK139" i="2"/>
  <c r="BH136" i="2"/>
  <c r="BE136" i="2"/>
  <c r="AZ136" i="2"/>
  <c r="AS136" i="2"/>
  <c r="AL136" i="2"/>
  <c r="AK136" i="2"/>
  <c r="BH133" i="2"/>
  <c r="BE133" i="2"/>
  <c r="AZ133" i="2"/>
  <c r="AS133" i="2"/>
  <c r="AL133" i="2"/>
  <c r="AK133" i="2"/>
  <c r="BH130" i="2"/>
  <c r="BE130" i="2"/>
  <c r="AZ130" i="2"/>
  <c r="AS130" i="2"/>
  <c r="AL130" i="2"/>
  <c r="AK130" i="2"/>
  <c r="BH127" i="2"/>
  <c r="BE127" i="2"/>
  <c r="AZ127" i="2"/>
  <c r="AS127" i="2"/>
  <c r="AL127" i="2"/>
  <c r="BL128" i="2" s="1"/>
  <c r="AK127" i="2"/>
  <c r="BH124" i="2"/>
  <c r="BE124" i="2"/>
  <c r="AZ124" i="2"/>
  <c r="AS124" i="2"/>
  <c r="AL124" i="2"/>
  <c r="AK124" i="2"/>
  <c r="BH121" i="2"/>
  <c r="BE121" i="2"/>
  <c r="AZ121" i="2"/>
  <c r="AS121" i="2"/>
  <c r="AL121" i="2"/>
  <c r="AK121" i="2"/>
  <c r="BH118" i="2"/>
  <c r="BE118" i="2"/>
  <c r="AZ118" i="2"/>
  <c r="AS118" i="2"/>
  <c r="AL118" i="2"/>
  <c r="BL120" i="2" s="1"/>
  <c r="AK118" i="2"/>
  <c r="BH115" i="2"/>
  <c r="BE115" i="2"/>
  <c r="AZ115" i="2"/>
  <c r="AS115" i="2"/>
  <c r="AL115" i="2"/>
  <c r="AK115" i="2"/>
  <c r="BH112" i="2"/>
  <c r="BE112" i="2"/>
  <c r="AZ112" i="2"/>
  <c r="AS112" i="2"/>
  <c r="AL112" i="2"/>
  <c r="BL112" i="2" s="1"/>
  <c r="AK112" i="2"/>
  <c r="BH109" i="2"/>
  <c r="BE109" i="2"/>
  <c r="AZ109" i="2"/>
  <c r="AS109" i="2"/>
  <c r="AL109" i="2"/>
  <c r="AK109" i="2"/>
  <c r="BH106" i="2"/>
  <c r="BE106" i="2"/>
  <c r="AZ106" i="2"/>
  <c r="AS106" i="2"/>
  <c r="AL106" i="2"/>
  <c r="AK106" i="2"/>
  <c r="BH103" i="2"/>
  <c r="BE103" i="2"/>
  <c r="AZ103" i="2"/>
  <c r="AS103" i="2"/>
  <c r="AL103" i="2"/>
  <c r="AK103" i="2"/>
  <c r="BH100" i="2"/>
  <c r="BE100" i="2"/>
  <c r="AZ100" i="2"/>
  <c r="AS100" i="2"/>
  <c r="AL100" i="2"/>
  <c r="AK100" i="2"/>
  <c r="BH97" i="2"/>
  <c r="BE97" i="2"/>
  <c r="AZ97" i="2"/>
  <c r="AS97" i="2"/>
  <c r="AL97" i="2"/>
  <c r="AK97" i="2"/>
  <c r="BH94" i="2"/>
  <c r="BE94" i="2"/>
  <c r="AZ94" i="2"/>
  <c r="AS94" i="2"/>
  <c r="AL94" i="2"/>
  <c r="BL96" i="2" s="1"/>
  <c r="AK94" i="2"/>
  <c r="BH91" i="2"/>
  <c r="BE91" i="2"/>
  <c r="AZ91" i="2"/>
  <c r="AS91" i="2"/>
  <c r="AL91" i="2"/>
  <c r="AK91" i="2"/>
  <c r="BH88" i="2"/>
  <c r="BE88" i="2"/>
  <c r="AZ88" i="2"/>
  <c r="AS88" i="2"/>
  <c r="AL88" i="2"/>
  <c r="BL88" i="2" s="1"/>
  <c r="AK88" i="2"/>
  <c r="BH85" i="2"/>
  <c r="BE85" i="2"/>
  <c r="AZ85" i="2"/>
  <c r="AS85" i="2"/>
  <c r="AL85" i="2"/>
  <c r="AK85" i="2"/>
  <c r="BH82" i="2"/>
  <c r="BE82" i="2"/>
  <c r="AZ82" i="2"/>
  <c r="AS82" i="2"/>
  <c r="AL82" i="2"/>
  <c r="AK82" i="2"/>
  <c r="BH79" i="2"/>
  <c r="BE79" i="2"/>
  <c r="AZ79" i="2"/>
  <c r="AS79" i="2"/>
  <c r="AL79" i="2"/>
  <c r="AK79" i="2"/>
  <c r="BH76" i="2"/>
  <c r="BE76" i="2"/>
  <c r="AZ76" i="2"/>
  <c r="AS76" i="2"/>
  <c r="AL76" i="2"/>
  <c r="AK76" i="2"/>
  <c r="BH73" i="2"/>
  <c r="BE73" i="2"/>
  <c r="AZ73" i="2"/>
  <c r="AS73" i="2"/>
  <c r="AL73" i="2"/>
  <c r="AK73" i="2"/>
  <c r="BH70" i="2"/>
  <c r="BE70" i="2"/>
  <c r="AZ70" i="2"/>
  <c r="AS70" i="2"/>
  <c r="AL70" i="2"/>
  <c r="AK70" i="2"/>
  <c r="BH67" i="2"/>
  <c r="BE67" i="2"/>
  <c r="AZ67" i="2"/>
  <c r="AS67" i="2"/>
  <c r="AL67" i="2"/>
  <c r="AK67" i="2"/>
  <c r="BH64" i="2"/>
  <c r="BE64" i="2"/>
  <c r="AZ64" i="2"/>
  <c r="AS64" i="2"/>
  <c r="AL64" i="2"/>
  <c r="BL64" i="2" s="1"/>
  <c r="AK64" i="2"/>
  <c r="BH61" i="2"/>
  <c r="BE61" i="2"/>
  <c r="AZ61" i="2"/>
  <c r="AS61" i="2"/>
  <c r="AL61" i="2"/>
  <c r="AK61" i="2"/>
  <c r="BH58" i="2"/>
  <c r="BE58" i="2"/>
  <c r="AZ58" i="2"/>
  <c r="AS58" i="2"/>
  <c r="AL58" i="2"/>
  <c r="AK58" i="2"/>
  <c r="BH55" i="2"/>
  <c r="BE55" i="2"/>
  <c r="AZ55" i="2"/>
  <c r="AS55" i="2"/>
  <c r="AL55" i="2"/>
  <c r="BL56" i="2" s="1"/>
  <c r="AK55" i="2"/>
  <c r="BH52" i="2"/>
  <c r="BE52" i="2"/>
  <c r="AZ52" i="2"/>
  <c r="AS52" i="2"/>
  <c r="AL52" i="2"/>
  <c r="AK52" i="2"/>
  <c r="BH49" i="2"/>
  <c r="BE49" i="2"/>
  <c r="AZ49" i="2"/>
  <c r="AS49" i="2"/>
  <c r="AL49" i="2"/>
  <c r="AK49" i="2"/>
  <c r="BH46" i="2"/>
  <c r="BE46" i="2"/>
  <c r="AZ46" i="2"/>
  <c r="AS46" i="2"/>
  <c r="AL46" i="2"/>
  <c r="BL48" i="2" s="1"/>
  <c r="AK46" i="2"/>
  <c r="BH43" i="2"/>
  <c r="BE43" i="2"/>
  <c r="AZ43" i="2"/>
  <c r="AS43" i="2"/>
  <c r="AL43" i="2"/>
  <c r="AK43" i="2"/>
  <c r="BH40" i="2"/>
  <c r="BE40" i="2"/>
  <c r="AZ40" i="2"/>
  <c r="AS40" i="2"/>
  <c r="AL40" i="2"/>
  <c r="BL40" i="2" s="1"/>
  <c r="AK40" i="2"/>
  <c r="BH37" i="2"/>
  <c r="BE37" i="2"/>
  <c r="AZ37" i="2"/>
  <c r="AS37" i="2"/>
  <c r="AL37" i="2"/>
  <c r="AK37" i="2"/>
  <c r="BH34" i="2"/>
  <c r="BE34" i="2"/>
  <c r="AZ34" i="2"/>
  <c r="AS34" i="2"/>
  <c r="AL34" i="2"/>
  <c r="BL34" i="2" s="1"/>
  <c r="AK34" i="2"/>
  <c r="BH31" i="2"/>
  <c r="BE31" i="2"/>
  <c r="AZ31" i="2"/>
  <c r="AS31" i="2"/>
  <c r="AL31" i="2"/>
  <c r="BL31" i="2" s="1"/>
  <c r="AK31" i="2"/>
  <c r="BH28" i="2"/>
  <c r="AZ28" i="2"/>
  <c r="AS28" i="2"/>
  <c r="AL28" i="2"/>
  <c r="AK28" i="2"/>
  <c r="BH25" i="2"/>
  <c r="BE25" i="2"/>
  <c r="AZ25" i="2"/>
  <c r="AS25" i="2"/>
  <c r="AL25" i="2"/>
  <c r="AK25" i="2"/>
  <c r="BH22" i="2"/>
  <c r="BE22" i="2"/>
  <c r="AZ22" i="2"/>
  <c r="AS22" i="2"/>
  <c r="AL22" i="2"/>
  <c r="AK22" i="2"/>
  <c r="BH19" i="2"/>
  <c r="BE19" i="2"/>
  <c r="AZ19" i="2"/>
  <c r="AS19" i="2"/>
  <c r="AL19" i="2"/>
  <c r="AK19" i="2"/>
  <c r="BH16" i="2"/>
  <c r="BE16" i="2"/>
  <c r="AZ16" i="2"/>
  <c r="AS16" i="2"/>
  <c r="AL16" i="2"/>
  <c r="AK16" i="2"/>
  <c r="BH13" i="2"/>
  <c r="BE13" i="2"/>
  <c r="AZ13" i="2"/>
  <c r="AS13" i="2"/>
  <c r="AL13" i="2"/>
  <c r="AK13" i="2"/>
  <c r="AC14" i="2"/>
  <c r="AC15" i="2"/>
  <c r="AC13"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AC55" i="2"/>
  <c r="AC56" i="2"/>
  <c r="AC57" i="2"/>
  <c r="AC58" i="2"/>
  <c r="AC59" i="2"/>
  <c r="AC60" i="2"/>
  <c r="AC61" i="2"/>
  <c r="AC62" i="2"/>
  <c r="AC63" i="2"/>
  <c r="AC64" i="2"/>
  <c r="AC65" i="2"/>
  <c r="AC66" i="2"/>
  <c r="AC67" i="2"/>
  <c r="AC68" i="2"/>
  <c r="AC69" i="2"/>
  <c r="AC70" i="2"/>
  <c r="AC71" i="2"/>
  <c r="AC72" i="2"/>
  <c r="AC73" i="2"/>
  <c r="AC74" i="2"/>
  <c r="AC75" i="2"/>
  <c r="AC76" i="2"/>
  <c r="AC77" i="2"/>
  <c r="AC78" i="2"/>
  <c r="AC79" i="2"/>
  <c r="AC80" i="2"/>
  <c r="AC81" i="2"/>
  <c r="AC82" i="2"/>
  <c r="AC83" i="2"/>
  <c r="AC84" i="2"/>
  <c r="AC85" i="2"/>
  <c r="AC86" i="2"/>
  <c r="AC87" i="2"/>
  <c r="AC88" i="2"/>
  <c r="AC89" i="2"/>
  <c r="AC90" i="2"/>
  <c r="AC91" i="2"/>
  <c r="AC92" i="2"/>
  <c r="AC93" i="2"/>
  <c r="AC94" i="2"/>
  <c r="AC95" i="2"/>
  <c r="AC96" i="2"/>
  <c r="AC97" i="2"/>
  <c r="AC98" i="2"/>
  <c r="AC99" i="2"/>
  <c r="AC100" i="2"/>
  <c r="AC101" i="2"/>
  <c r="AC102" i="2"/>
  <c r="AC103" i="2"/>
  <c r="AC104" i="2"/>
  <c r="AC105" i="2"/>
  <c r="AC106" i="2"/>
  <c r="AC107" i="2"/>
  <c r="AC108" i="2"/>
  <c r="AC109" i="2"/>
  <c r="AC110" i="2"/>
  <c r="AC111" i="2"/>
  <c r="AC112" i="2"/>
  <c r="AC113" i="2"/>
  <c r="AC114" i="2"/>
  <c r="AC115" i="2"/>
  <c r="AC116" i="2"/>
  <c r="AC117" i="2"/>
  <c r="AC118" i="2"/>
  <c r="AC119" i="2"/>
  <c r="AC120" i="2"/>
  <c r="AC121" i="2"/>
  <c r="AC122" i="2"/>
  <c r="AC123" i="2"/>
  <c r="AC124" i="2"/>
  <c r="AC125" i="2"/>
  <c r="AC126" i="2"/>
  <c r="AC127" i="2"/>
  <c r="AC128" i="2"/>
  <c r="AC129" i="2"/>
  <c r="AC130" i="2"/>
  <c r="AC131" i="2"/>
  <c r="AC132" i="2"/>
  <c r="AC133" i="2"/>
  <c r="AC134" i="2"/>
  <c r="AC135" i="2"/>
  <c r="AC136" i="2"/>
  <c r="AC137" i="2"/>
  <c r="AC138" i="2"/>
  <c r="AC139" i="2"/>
  <c r="AC140" i="2"/>
  <c r="AC141" i="2"/>
  <c r="AC142" i="2"/>
  <c r="AC143" i="2"/>
  <c r="AC144" i="2"/>
  <c r="AC145" i="2"/>
  <c r="AC146" i="2"/>
  <c r="AC147" i="2"/>
  <c r="AC148" i="2"/>
  <c r="AC149" i="2"/>
  <c r="AC150" i="2"/>
  <c r="AC151" i="2"/>
  <c r="AC152" i="2"/>
  <c r="AC153" i="2"/>
  <c r="AC154" i="2"/>
  <c r="AC155" i="2"/>
  <c r="AC156" i="2"/>
  <c r="AC157" i="2"/>
  <c r="AC158" i="2"/>
  <c r="AC159" i="2"/>
  <c r="AC160" i="2"/>
  <c r="AC161" i="2"/>
  <c r="AC162" i="2"/>
  <c r="AC163" i="2"/>
  <c r="AC164" i="2"/>
  <c r="AC165" i="2"/>
  <c r="AC166" i="2"/>
  <c r="AC167" i="2"/>
  <c r="AC168" i="2"/>
  <c r="AC169" i="2"/>
  <c r="AC170" i="2"/>
  <c r="AC171" i="2"/>
  <c r="AC172" i="2"/>
  <c r="AC173" i="2"/>
  <c r="AC174" i="2"/>
  <c r="AC175" i="2"/>
  <c r="AC176" i="2"/>
  <c r="AC177" i="2"/>
  <c r="AC178" i="2"/>
  <c r="AC179" i="2"/>
  <c r="AC180" i="2"/>
  <c r="AC181" i="2"/>
  <c r="AC182" i="2"/>
  <c r="AC183" i="2"/>
  <c r="AC184" i="2"/>
  <c r="AC185" i="2"/>
  <c r="AC186" i="2"/>
  <c r="AC187" i="2"/>
  <c r="AC188" i="2"/>
  <c r="AC189" i="2"/>
  <c r="AC190" i="2"/>
  <c r="AC191" i="2"/>
  <c r="AC192" i="2"/>
  <c r="AC193" i="2"/>
  <c r="AC194" i="2"/>
  <c r="AC195" i="2"/>
  <c r="AC196" i="2"/>
  <c r="AC197" i="2"/>
  <c r="AC198" i="2"/>
  <c r="AC199" i="2"/>
  <c r="AC200" i="2"/>
  <c r="AC201" i="2"/>
  <c r="AC202" i="2"/>
  <c r="AC203" i="2"/>
  <c r="AC204" i="2"/>
  <c r="AC205" i="2"/>
  <c r="AC206" i="2"/>
  <c r="AC207" i="2"/>
  <c r="AC208" i="2"/>
  <c r="AC209" i="2"/>
  <c r="AC210" i="2"/>
  <c r="AC211" i="2"/>
  <c r="AC212" i="2"/>
  <c r="AC213" i="2"/>
  <c r="AC214" i="2"/>
  <c r="AC215" i="2"/>
  <c r="AC216" i="2"/>
  <c r="AC217" i="2"/>
  <c r="AC218" i="2"/>
  <c r="AC219" i="2"/>
  <c r="AC220" i="2"/>
  <c r="AC221" i="2"/>
  <c r="AC222" i="2"/>
  <c r="AC223" i="2"/>
  <c r="AC224" i="2"/>
  <c r="AC225" i="2"/>
  <c r="AC226" i="2"/>
  <c r="AC227" i="2"/>
  <c r="AC228" i="2"/>
  <c r="AC229" i="2"/>
  <c r="AC230" i="2"/>
  <c r="AC231" i="2"/>
  <c r="AC232" i="2"/>
  <c r="AC233" i="2"/>
  <c r="AC234" i="2"/>
  <c r="AC235" i="2"/>
  <c r="AC236" i="2"/>
  <c r="AC237" i="2"/>
  <c r="AC238" i="2"/>
  <c r="AC239" i="2"/>
  <c r="AC240" i="2"/>
  <c r="AC241" i="2"/>
  <c r="AC242" i="2"/>
  <c r="AC243" i="2"/>
  <c r="AC244" i="2"/>
  <c r="AC245" i="2"/>
  <c r="AC246" i="2"/>
  <c r="AC247" i="2"/>
  <c r="AC248" i="2"/>
  <c r="AC249" i="2"/>
  <c r="AC250" i="2"/>
  <c r="AC251" i="2"/>
  <c r="AC252" i="2"/>
  <c r="AC253" i="2"/>
  <c r="AC254" i="2"/>
  <c r="AC255" i="2"/>
  <c r="AC256" i="2"/>
  <c r="AC257" i="2"/>
  <c r="AC258" i="2"/>
  <c r="AC259" i="2"/>
  <c r="AC260" i="2"/>
  <c r="AC261" i="2"/>
  <c r="AC262" i="2"/>
  <c r="AC263" i="2"/>
  <c r="AC264" i="2"/>
  <c r="AC265" i="2"/>
  <c r="AC266" i="2"/>
  <c r="AC267" i="2"/>
  <c r="AC268" i="2"/>
  <c r="AC269" i="2"/>
  <c r="AC270" i="2"/>
  <c r="AC271" i="2"/>
  <c r="AC272" i="2"/>
  <c r="AC273" i="2"/>
  <c r="AC274" i="2"/>
  <c r="AC275" i="2"/>
  <c r="AC276" i="2"/>
  <c r="AC277" i="2"/>
  <c r="AC278" i="2"/>
  <c r="AC279" i="2"/>
  <c r="AC280" i="2"/>
  <c r="AC281" i="2"/>
  <c r="AC282" i="2"/>
  <c r="AC283" i="2"/>
  <c r="AC284" i="2"/>
  <c r="AC285" i="2"/>
  <c r="AC286" i="2"/>
  <c r="AC287" i="2"/>
  <c r="AC288" i="2"/>
  <c r="AC289" i="2"/>
  <c r="AC290" i="2"/>
  <c r="AC291" i="2"/>
  <c r="AC292" i="2"/>
  <c r="AC293" i="2"/>
  <c r="AC294" i="2"/>
  <c r="AC295" i="2"/>
  <c r="AC296" i="2"/>
  <c r="AC297" i="2"/>
  <c r="AC298" i="2"/>
  <c r="AC299" i="2"/>
  <c r="AC300" i="2"/>
  <c r="AC301" i="2"/>
  <c r="AC302" i="2"/>
  <c r="AC303" i="2"/>
  <c r="AC304" i="2"/>
  <c r="AC305" i="2"/>
  <c r="AC306" i="2"/>
  <c r="AC307" i="2"/>
  <c r="AC308" i="2"/>
  <c r="AC309" i="2"/>
  <c r="AC310" i="2"/>
  <c r="AC311" i="2"/>
  <c r="AC312" i="2"/>
  <c r="AC313" i="2"/>
  <c r="AC314" i="2"/>
  <c r="AC315" i="2"/>
  <c r="AC316" i="2"/>
  <c r="AC317" i="2"/>
  <c r="AC318" i="2"/>
  <c r="AC319" i="2"/>
  <c r="AC320" i="2"/>
  <c r="AC321" i="2"/>
  <c r="AC322" i="2"/>
  <c r="AC323" i="2"/>
  <c r="AC324" i="2"/>
  <c r="AC325" i="2"/>
  <c r="AC326" i="2"/>
  <c r="AC327" i="2"/>
  <c r="AC328" i="2"/>
  <c r="AC329" i="2"/>
  <c r="AC330" i="2"/>
  <c r="AC331" i="2"/>
  <c r="AC332" i="2"/>
  <c r="AC333" i="2"/>
  <c r="AC334" i="2"/>
  <c r="AC335" i="2"/>
  <c r="AC336" i="2"/>
  <c r="AC337" i="2"/>
  <c r="AC338" i="2"/>
  <c r="AC339" i="2"/>
  <c r="AC340" i="2"/>
  <c r="AC341" i="2"/>
  <c r="AC342" i="2"/>
  <c r="AC343" i="2"/>
  <c r="AC344" i="2"/>
  <c r="AC345" i="2"/>
  <c r="AC346" i="2"/>
  <c r="AC347" i="2"/>
  <c r="AC348" i="2"/>
  <c r="AC349" i="2"/>
  <c r="AC350" i="2"/>
  <c r="AC351" i="2"/>
  <c r="AC352" i="2"/>
  <c r="AC353" i="2"/>
  <c r="AC354" i="2"/>
  <c r="AC355" i="2"/>
  <c r="AC356" i="2"/>
  <c r="AC357" i="2"/>
  <c r="AC358" i="2"/>
  <c r="AC359" i="2"/>
  <c r="AC360" i="2"/>
  <c r="AC361" i="2"/>
  <c r="AC362" i="2"/>
  <c r="AC363" i="2"/>
  <c r="AC364" i="2"/>
  <c r="AC365" i="2"/>
  <c r="AC366" i="2"/>
  <c r="AC367" i="2"/>
  <c r="AC368" i="2"/>
  <c r="AC369" i="2"/>
  <c r="AC370" i="2"/>
  <c r="AC371" i="2"/>
  <c r="AC372" i="2"/>
  <c r="B2" i="8"/>
  <c r="B15" i="8" s="1"/>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AD359" i="2"/>
  <c r="AD372" i="2"/>
  <c r="AA34" i="11"/>
  <c r="L21" i="11" l="1"/>
  <c r="Y169" i="2"/>
  <c r="Z169" i="2"/>
  <c r="AA169" i="2"/>
  <c r="AB169" i="2"/>
  <c r="Y193" i="2"/>
  <c r="Z193" i="2"/>
  <c r="V193" i="2" s="1"/>
  <c r="AA193" i="2"/>
  <c r="W193" i="2" s="1"/>
  <c r="AB193" i="2"/>
  <c r="X193" i="2" s="1"/>
  <c r="Z22" i="2"/>
  <c r="AA22" i="2"/>
  <c r="AB22" i="2"/>
  <c r="Y22" i="2"/>
  <c r="Y109" i="2"/>
  <c r="Z109" i="2"/>
  <c r="AA109" i="2"/>
  <c r="W109" i="2" s="1"/>
  <c r="AB109" i="2"/>
  <c r="X109" i="2" s="1"/>
  <c r="Y133" i="2"/>
  <c r="Z133" i="2"/>
  <c r="AA133" i="2"/>
  <c r="AB133" i="2"/>
  <c r="Y157" i="2"/>
  <c r="Z157" i="2"/>
  <c r="V157" i="2" s="1"/>
  <c r="AA157" i="2"/>
  <c r="W157" i="2" s="1"/>
  <c r="AB157" i="2"/>
  <c r="X157" i="2" s="1"/>
  <c r="Y181" i="2"/>
  <c r="Z181" i="2"/>
  <c r="AA181" i="2"/>
  <c r="AB181" i="2"/>
  <c r="Y205" i="2"/>
  <c r="Z205" i="2"/>
  <c r="V205" i="2" s="1"/>
  <c r="AA205" i="2"/>
  <c r="AB205" i="2"/>
  <c r="Y31" i="2"/>
  <c r="Z31" i="2"/>
  <c r="AA31" i="2"/>
  <c r="AB31" i="2"/>
  <c r="Y43" i="2"/>
  <c r="Z43" i="2"/>
  <c r="V43" i="2" s="1"/>
  <c r="AA43" i="2"/>
  <c r="AB43" i="2"/>
  <c r="Y55" i="2"/>
  <c r="Z55" i="2"/>
  <c r="AA55" i="2"/>
  <c r="AB55" i="2"/>
  <c r="Y67" i="2"/>
  <c r="Z67" i="2"/>
  <c r="V67" i="2" s="1"/>
  <c r="AA67" i="2"/>
  <c r="AB67" i="2"/>
  <c r="Y79" i="2"/>
  <c r="Z79" i="2"/>
  <c r="AA79" i="2"/>
  <c r="AB79" i="2"/>
  <c r="Y91" i="2"/>
  <c r="Z91" i="2"/>
  <c r="V91" i="2" s="1"/>
  <c r="AA91" i="2"/>
  <c r="AB91" i="2"/>
  <c r="Y103" i="2"/>
  <c r="Z103" i="2"/>
  <c r="AA103" i="2"/>
  <c r="AB103" i="2"/>
  <c r="Y115" i="2"/>
  <c r="Z115" i="2"/>
  <c r="AA115" i="2"/>
  <c r="W115" i="2" s="1"/>
  <c r="AB115" i="2"/>
  <c r="X115" i="2" s="1"/>
  <c r="Y127" i="2"/>
  <c r="Z127" i="2"/>
  <c r="AA127" i="2"/>
  <c r="AB127" i="2"/>
  <c r="Y139" i="2"/>
  <c r="Z139" i="2"/>
  <c r="V139" i="2" s="1"/>
  <c r="AA139" i="2"/>
  <c r="W139" i="2" s="1"/>
  <c r="AB139" i="2"/>
  <c r="X139" i="2" s="1"/>
  <c r="Y151" i="2"/>
  <c r="Z151" i="2"/>
  <c r="AA151" i="2"/>
  <c r="AB151" i="2"/>
  <c r="Y163" i="2"/>
  <c r="Z163" i="2"/>
  <c r="V163" i="2" s="1"/>
  <c r="AA163" i="2"/>
  <c r="W163" i="2" s="1"/>
  <c r="AB163" i="2"/>
  <c r="X163" i="2" s="1"/>
  <c r="Y175" i="2"/>
  <c r="Z175" i="2"/>
  <c r="AA175" i="2"/>
  <c r="AB175" i="2"/>
  <c r="Y187" i="2"/>
  <c r="Z187" i="2"/>
  <c r="V187" i="2" s="1"/>
  <c r="AA187" i="2"/>
  <c r="W187" i="2" s="1"/>
  <c r="AB187" i="2"/>
  <c r="X187" i="2" s="1"/>
  <c r="Y199" i="2"/>
  <c r="Z199" i="2"/>
  <c r="AA199" i="2"/>
  <c r="AB199" i="2"/>
  <c r="Y211" i="2"/>
  <c r="Z211" i="2"/>
  <c r="V211" i="2" s="1"/>
  <c r="AA211" i="2"/>
  <c r="W211" i="2" s="1"/>
  <c r="AB211" i="2"/>
  <c r="X211" i="2" s="1"/>
  <c r="Y223" i="2"/>
  <c r="Z223" i="2"/>
  <c r="AA223" i="2"/>
  <c r="AB223" i="2"/>
  <c r="Y235" i="2"/>
  <c r="Z235" i="2"/>
  <c r="V235" i="2" s="1"/>
  <c r="AA235" i="2"/>
  <c r="W235" i="2" s="1"/>
  <c r="AB235" i="2"/>
  <c r="X235" i="2" s="1"/>
  <c r="Y247" i="2"/>
  <c r="Z247" i="2"/>
  <c r="AA247" i="2"/>
  <c r="AB247" i="2"/>
  <c r="Y259" i="2"/>
  <c r="Z259" i="2"/>
  <c r="V259" i="2" s="1"/>
  <c r="AA259" i="2"/>
  <c r="W259" i="2" s="1"/>
  <c r="AB259" i="2"/>
  <c r="X259" i="2" s="1"/>
  <c r="Y271" i="2"/>
  <c r="Z271" i="2"/>
  <c r="AA271" i="2"/>
  <c r="AB271" i="2"/>
  <c r="Y283" i="2"/>
  <c r="Z283" i="2"/>
  <c r="AA283" i="2"/>
  <c r="W283" i="2" s="1"/>
  <c r="AB283" i="2"/>
  <c r="X283" i="2" s="1"/>
  <c r="Y295" i="2"/>
  <c r="Z295" i="2"/>
  <c r="AA295" i="2"/>
  <c r="AB295" i="2"/>
  <c r="Y307" i="2"/>
  <c r="Z307" i="2"/>
  <c r="V307" i="2" s="1"/>
  <c r="AA307" i="2"/>
  <c r="W307" i="2" s="1"/>
  <c r="AB307" i="2"/>
  <c r="X307" i="2" s="1"/>
  <c r="Y319" i="2"/>
  <c r="Z319" i="2"/>
  <c r="AA319" i="2"/>
  <c r="AB319" i="2"/>
  <c r="Y331" i="2"/>
  <c r="Z331" i="2"/>
  <c r="V331" i="2" s="1"/>
  <c r="AA331" i="2"/>
  <c r="W331" i="2" s="1"/>
  <c r="AB331" i="2"/>
  <c r="X331" i="2" s="1"/>
  <c r="Y343" i="2"/>
  <c r="Z343" i="2"/>
  <c r="AA343" i="2"/>
  <c r="AB343" i="2"/>
  <c r="Y355" i="2"/>
  <c r="Z355" i="2"/>
  <c r="V355" i="2" s="1"/>
  <c r="AA355" i="2"/>
  <c r="W355" i="2" s="1"/>
  <c r="AB355" i="2"/>
  <c r="X355" i="2" s="1"/>
  <c r="Y367" i="2"/>
  <c r="Z367" i="2"/>
  <c r="AA367" i="2"/>
  <c r="AB367" i="2"/>
  <c r="Y85" i="2"/>
  <c r="Z85" i="2"/>
  <c r="V85" i="2" s="1"/>
  <c r="AA85" i="2"/>
  <c r="W85" i="2" s="1"/>
  <c r="AB85" i="2"/>
  <c r="X85" i="2" s="1"/>
  <c r="Y145" i="2"/>
  <c r="Z145" i="2"/>
  <c r="AA145" i="2"/>
  <c r="AB145" i="2"/>
  <c r="Y265" i="2"/>
  <c r="Z265" i="2"/>
  <c r="V265" i="2" s="1"/>
  <c r="AA265" i="2"/>
  <c r="W265" i="2" s="1"/>
  <c r="AB265" i="2"/>
  <c r="X265" i="2" s="1"/>
  <c r="AA19" i="2"/>
  <c r="AB19" i="2"/>
  <c r="Z19" i="2"/>
  <c r="Y19" i="2"/>
  <c r="Y49" i="2"/>
  <c r="Z49" i="2"/>
  <c r="V49" i="2" s="1"/>
  <c r="AA49" i="2"/>
  <c r="W49" i="2" s="1"/>
  <c r="AB49" i="2"/>
  <c r="X49" i="2" s="1"/>
  <c r="Y121" i="2"/>
  <c r="Z121" i="2"/>
  <c r="AA121" i="2"/>
  <c r="AB121" i="2"/>
  <c r="Z40" i="2"/>
  <c r="AA40" i="2"/>
  <c r="W40" i="2" s="1"/>
  <c r="AB40" i="2"/>
  <c r="Y40" i="2"/>
  <c r="U40" i="2" s="1"/>
  <c r="Z52" i="2"/>
  <c r="AA52" i="2"/>
  <c r="AB52" i="2"/>
  <c r="Y52" i="2"/>
  <c r="Z64" i="2"/>
  <c r="AA64" i="2"/>
  <c r="AB64" i="2"/>
  <c r="Y64" i="2"/>
  <c r="U64" i="2" s="1"/>
  <c r="Z76" i="2"/>
  <c r="AA76" i="2"/>
  <c r="AB76" i="2"/>
  <c r="Y76" i="2"/>
  <c r="Z88" i="2"/>
  <c r="AA88" i="2"/>
  <c r="W88" i="2" s="1"/>
  <c r="AB88" i="2"/>
  <c r="Y88" i="2"/>
  <c r="U88" i="2" s="1"/>
  <c r="Z100" i="2"/>
  <c r="AA100" i="2"/>
  <c r="AB100" i="2"/>
  <c r="Y100" i="2"/>
  <c r="Z112" i="2"/>
  <c r="AA112" i="2"/>
  <c r="W112" i="2" s="1"/>
  <c r="AB112" i="2"/>
  <c r="Y112" i="2"/>
  <c r="U112" i="2" s="1"/>
  <c r="Z124" i="2"/>
  <c r="AA124" i="2"/>
  <c r="AB124" i="2"/>
  <c r="Y124" i="2"/>
  <c r="Z136" i="2"/>
  <c r="AA136" i="2"/>
  <c r="W136" i="2" s="1"/>
  <c r="AB136" i="2"/>
  <c r="Y136" i="2"/>
  <c r="U136" i="2" s="1"/>
  <c r="Z148" i="2"/>
  <c r="AA148" i="2"/>
  <c r="AB148" i="2"/>
  <c r="Y148" i="2"/>
  <c r="Z160" i="2"/>
  <c r="AA160" i="2"/>
  <c r="W160" i="2" s="1"/>
  <c r="AB160" i="2"/>
  <c r="Y160" i="2"/>
  <c r="U160" i="2" s="1"/>
  <c r="Z172" i="2"/>
  <c r="AA172" i="2"/>
  <c r="AB172" i="2"/>
  <c r="Y172" i="2"/>
  <c r="Z184" i="2"/>
  <c r="AA184" i="2"/>
  <c r="W184" i="2" s="1"/>
  <c r="AB184" i="2"/>
  <c r="Y184" i="2"/>
  <c r="U184" i="2" s="1"/>
  <c r="Z196" i="2"/>
  <c r="AA196" i="2"/>
  <c r="AB196" i="2"/>
  <c r="Y196" i="2"/>
  <c r="Z208" i="2"/>
  <c r="AA208" i="2"/>
  <c r="W208" i="2" s="1"/>
  <c r="AB208" i="2"/>
  <c r="Y208" i="2"/>
  <c r="U208" i="2" s="1"/>
  <c r="Z220" i="2"/>
  <c r="AA220" i="2"/>
  <c r="AB220" i="2"/>
  <c r="Y220" i="2"/>
  <c r="Z232" i="2"/>
  <c r="AA232" i="2"/>
  <c r="W232" i="2" s="1"/>
  <c r="AB232" i="2"/>
  <c r="Y232" i="2"/>
  <c r="U232" i="2" s="1"/>
  <c r="Z244" i="2"/>
  <c r="AA244" i="2"/>
  <c r="AB244" i="2"/>
  <c r="Y244" i="2"/>
  <c r="Y256" i="2"/>
  <c r="Z256" i="2"/>
  <c r="AA256" i="2"/>
  <c r="W256" i="2" s="1"/>
  <c r="AB256" i="2"/>
  <c r="X256" i="2" s="1"/>
  <c r="Z268" i="2"/>
  <c r="AA268" i="2"/>
  <c r="AB268" i="2"/>
  <c r="Y268" i="2"/>
  <c r="Z280" i="2"/>
  <c r="AA280" i="2"/>
  <c r="W280" i="2" s="1"/>
  <c r="AB280" i="2"/>
  <c r="Y280" i="2"/>
  <c r="U280" i="2" s="1"/>
  <c r="Z292" i="2"/>
  <c r="AA292" i="2"/>
  <c r="AB292" i="2"/>
  <c r="Y292" i="2"/>
  <c r="Z304" i="2"/>
  <c r="AA304" i="2"/>
  <c r="W304" i="2" s="1"/>
  <c r="AB304" i="2"/>
  <c r="Y304" i="2"/>
  <c r="U304" i="2" s="1"/>
  <c r="Z316" i="2"/>
  <c r="AA316" i="2"/>
  <c r="AB316" i="2"/>
  <c r="Y316" i="2"/>
  <c r="Z328" i="2"/>
  <c r="AA328" i="2"/>
  <c r="W328" i="2" s="1"/>
  <c r="AB328" i="2"/>
  <c r="Y328" i="2"/>
  <c r="U328" i="2" s="1"/>
  <c r="Z340" i="2"/>
  <c r="AA340" i="2"/>
  <c r="AB340" i="2"/>
  <c r="Y340" i="2"/>
  <c r="Z352" i="2"/>
  <c r="AA352" i="2"/>
  <c r="W352" i="2" s="1"/>
  <c r="AB352" i="2"/>
  <c r="Y352" i="2"/>
  <c r="U352" i="2" s="1"/>
  <c r="Z364" i="2"/>
  <c r="AA364" i="2"/>
  <c r="AB364" i="2"/>
  <c r="Y364" i="2"/>
  <c r="Y241" i="2"/>
  <c r="Z241" i="2"/>
  <c r="V241" i="2" s="1"/>
  <c r="AA241" i="2"/>
  <c r="W241" i="2" s="1"/>
  <c r="AB241" i="2"/>
  <c r="X241" i="2" s="1"/>
  <c r="Y16" i="2"/>
  <c r="Z16" i="2"/>
  <c r="AA16" i="2"/>
  <c r="W16" i="2" s="1"/>
  <c r="AB16" i="2"/>
  <c r="Z28" i="2"/>
  <c r="AA28" i="2"/>
  <c r="W28" i="2" s="1"/>
  <c r="AB28" i="2"/>
  <c r="X28" i="2" s="1"/>
  <c r="Y28" i="2"/>
  <c r="Y73" i="2"/>
  <c r="Z73" i="2"/>
  <c r="AA73" i="2"/>
  <c r="AB73" i="2"/>
  <c r="Y229" i="2"/>
  <c r="Z229" i="2"/>
  <c r="V229" i="2" s="1"/>
  <c r="AA229" i="2"/>
  <c r="W229" i="2" s="1"/>
  <c r="AB229" i="2"/>
  <c r="X229" i="2" s="1"/>
  <c r="Y277" i="2"/>
  <c r="Z277" i="2"/>
  <c r="V277" i="2" s="1"/>
  <c r="AA277" i="2"/>
  <c r="AB277" i="2"/>
  <c r="Y289" i="2"/>
  <c r="Z289" i="2"/>
  <c r="V289" i="2" s="1"/>
  <c r="AA289" i="2"/>
  <c r="W289" i="2" s="1"/>
  <c r="AB289" i="2"/>
  <c r="X289" i="2" s="1"/>
  <c r="Y301" i="2"/>
  <c r="Z301" i="2"/>
  <c r="V301" i="2" s="1"/>
  <c r="AA301" i="2"/>
  <c r="AB301" i="2"/>
  <c r="Y313" i="2"/>
  <c r="Z313" i="2"/>
  <c r="V313" i="2" s="1"/>
  <c r="AA313" i="2"/>
  <c r="W313" i="2" s="1"/>
  <c r="AB313" i="2"/>
  <c r="X313" i="2" s="1"/>
  <c r="Y325" i="2"/>
  <c r="Z325" i="2"/>
  <c r="V325" i="2" s="1"/>
  <c r="AA325" i="2"/>
  <c r="AB325" i="2"/>
  <c r="Y337" i="2"/>
  <c r="Z337" i="2"/>
  <c r="V337" i="2" s="1"/>
  <c r="AA337" i="2"/>
  <c r="W337" i="2" s="1"/>
  <c r="AB337" i="2"/>
  <c r="X337" i="2" s="1"/>
  <c r="Y349" i="2"/>
  <c r="Z349" i="2"/>
  <c r="AA349" i="2"/>
  <c r="AB349" i="2"/>
  <c r="Y361" i="2"/>
  <c r="Z361" i="2"/>
  <c r="V361" i="2" s="1"/>
  <c r="AA361" i="2"/>
  <c r="AB361" i="2"/>
  <c r="X361" i="2" s="1"/>
  <c r="Y37" i="2"/>
  <c r="Z37" i="2"/>
  <c r="AA37" i="2"/>
  <c r="W37" i="2" s="1"/>
  <c r="AB37" i="2"/>
  <c r="X37" i="2" s="1"/>
  <c r="Y61" i="2"/>
  <c r="Z61" i="2"/>
  <c r="V61" i="2" s="1"/>
  <c r="AA61" i="2"/>
  <c r="W61" i="2" s="1"/>
  <c r="AB61" i="2"/>
  <c r="X61" i="2" s="1"/>
  <c r="Y97" i="2"/>
  <c r="Z97" i="2"/>
  <c r="AA97" i="2"/>
  <c r="AB97" i="2"/>
  <c r="Y217" i="2"/>
  <c r="Z217" i="2"/>
  <c r="V217" i="2" s="1"/>
  <c r="AA217" i="2"/>
  <c r="W217" i="2" s="1"/>
  <c r="AB217" i="2"/>
  <c r="X217" i="2" s="1"/>
  <c r="Y253" i="2"/>
  <c r="Z253" i="2"/>
  <c r="AB253" i="2"/>
  <c r="X253" i="2" s="1"/>
  <c r="AA253" i="2"/>
  <c r="W253" i="2" s="1"/>
  <c r="Z25" i="2"/>
  <c r="AA25" i="2"/>
  <c r="W25" i="2" s="1"/>
  <c r="AB25" i="2"/>
  <c r="X25" i="2" s="1"/>
  <c r="Y25" i="2"/>
  <c r="Z34" i="2"/>
  <c r="AA34" i="2"/>
  <c r="AB34" i="2"/>
  <c r="Y34" i="2"/>
  <c r="Z46" i="2"/>
  <c r="AA46" i="2"/>
  <c r="W46" i="2" s="1"/>
  <c r="AB46" i="2"/>
  <c r="X46" i="2" s="1"/>
  <c r="Y46" i="2"/>
  <c r="U46" i="2" s="1"/>
  <c r="Z58" i="2"/>
  <c r="AA58" i="2"/>
  <c r="AB58" i="2"/>
  <c r="Y58" i="2"/>
  <c r="Z70" i="2"/>
  <c r="AA70" i="2"/>
  <c r="W70" i="2" s="1"/>
  <c r="AB70" i="2"/>
  <c r="X70" i="2" s="1"/>
  <c r="Y70" i="2"/>
  <c r="U70" i="2" s="1"/>
  <c r="Z82" i="2"/>
  <c r="AA82" i="2"/>
  <c r="AB82" i="2"/>
  <c r="Y82" i="2"/>
  <c r="U82" i="2" s="1"/>
  <c r="Z94" i="2"/>
  <c r="AA94" i="2"/>
  <c r="W94" i="2" s="1"/>
  <c r="AB94" i="2"/>
  <c r="X94" i="2" s="1"/>
  <c r="Y94" i="2"/>
  <c r="U94" i="2" s="1"/>
  <c r="Z106" i="2"/>
  <c r="AA106" i="2"/>
  <c r="W106" i="2" s="1"/>
  <c r="AB106" i="2"/>
  <c r="Y106" i="2"/>
  <c r="U106" i="2" s="1"/>
  <c r="Z118" i="2"/>
  <c r="AA118" i="2"/>
  <c r="W118" i="2" s="1"/>
  <c r="AB118" i="2"/>
  <c r="X118" i="2" s="1"/>
  <c r="Y118" i="2"/>
  <c r="U118" i="2" s="1"/>
  <c r="Z130" i="2"/>
  <c r="AA130" i="2"/>
  <c r="W130" i="2" s="1"/>
  <c r="AB130" i="2"/>
  <c r="X130" i="2" s="1"/>
  <c r="Y130" i="2"/>
  <c r="Z142" i="2"/>
  <c r="AA142" i="2"/>
  <c r="W142" i="2" s="1"/>
  <c r="AB142" i="2"/>
  <c r="X142" i="2" s="1"/>
  <c r="Y142" i="2"/>
  <c r="U142" i="2" s="1"/>
  <c r="Z154" i="2"/>
  <c r="AA154" i="2"/>
  <c r="W154" i="2" s="1"/>
  <c r="AB154" i="2"/>
  <c r="X154" i="2" s="1"/>
  <c r="Y154" i="2"/>
  <c r="Z166" i="2"/>
  <c r="AA166" i="2"/>
  <c r="W166" i="2" s="1"/>
  <c r="AB166" i="2"/>
  <c r="Y166" i="2"/>
  <c r="U166" i="2" s="1"/>
  <c r="Z178" i="2"/>
  <c r="AA178" i="2"/>
  <c r="AB178" i="2"/>
  <c r="X178" i="2" s="1"/>
  <c r="Y178" i="2"/>
  <c r="Z190" i="2"/>
  <c r="AA190" i="2"/>
  <c r="W190" i="2" s="1"/>
  <c r="AB190" i="2"/>
  <c r="X190" i="2" s="1"/>
  <c r="Y190" i="2"/>
  <c r="U190" i="2" s="1"/>
  <c r="Z202" i="2"/>
  <c r="AA202" i="2"/>
  <c r="AB202" i="2"/>
  <c r="Y202" i="2"/>
  <c r="Z214" i="2"/>
  <c r="AA214" i="2"/>
  <c r="W214" i="2" s="1"/>
  <c r="AB214" i="2"/>
  <c r="X214" i="2" s="1"/>
  <c r="Y214" i="2"/>
  <c r="U214" i="2" s="1"/>
  <c r="Z226" i="2"/>
  <c r="AA226" i="2"/>
  <c r="AB226" i="2"/>
  <c r="Y226" i="2"/>
  <c r="Z238" i="2"/>
  <c r="AA238" i="2"/>
  <c r="W238" i="2" s="1"/>
  <c r="AB238" i="2"/>
  <c r="X238" i="2" s="1"/>
  <c r="Y238" i="2"/>
  <c r="U238" i="2" s="1"/>
  <c r="Z250" i="2"/>
  <c r="AA250" i="2"/>
  <c r="AB250" i="2"/>
  <c r="Y250" i="2"/>
  <c r="Z262" i="2"/>
  <c r="AA262" i="2"/>
  <c r="W262" i="2" s="1"/>
  <c r="AB262" i="2"/>
  <c r="X262" i="2" s="1"/>
  <c r="Y262" i="2"/>
  <c r="Z274" i="2"/>
  <c r="AA274" i="2"/>
  <c r="AB274" i="2"/>
  <c r="Y274" i="2"/>
  <c r="Z286" i="2"/>
  <c r="AA286" i="2"/>
  <c r="W286" i="2" s="1"/>
  <c r="AB286" i="2"/>
  <c r="Y286" i="2"/>
  <c r="Z298" i="2"/>
  <c r="AA298" i="2"/>
  <c r="AB298" i="2"/>
  <c r="Y298" i="2"/>
  <c r="Z310" i="2"/>
  <c r="AA310" i="2"/>
  <c r="W310" i="2" s="1"/>
  <c r="AB310" i="2"/>
  <c r="Y310" i="2"/>
  <c r="U310" i="2" s="1"/>
  <c r="Z322" i="2"/>
  <c r="AA322" i="2"/>
  <c r="AB322" i="2"/>
  <c r="Y322" i="2"/>
  <c r="Z334" i="2"/>
  <c r="AA334" i="2"/>
  <c r="W334" i="2" s="1"/>
  <c r="AB334" i="2"/>
  <c r="X334" i="2" s="1"/>
  <c r="Y334" i="2"/>
  <c r="U334" i="2" s="1"/>
  <c r="Z346" i="2"/>
  <c r="AA346" i="2"/>
  <c r="AB346" i="2"/>
  <c r="Y346" i="2"/>
  <c r="Z358" i="2"/>
  <c r="V358" i="2" s="1"/>
  <c r="AA358" i="2"/>
  <c r="W358" i="2" s="1"/>
  <c r="AB358" i="2"/>
  <c r="X358" i="2" s="1"/>
  <c r="Y358" i="2"/>
  <c r="U358" i="2" s="1"/>
  <c r="Z370" i="2"/>
  <c r="AA370" i="2"/>
  <c r="W370" i="2" s="1"/>
  <c r="AB370" i="2"/>
  <c r="X370" i="2" s="1"/>
  <c r="Y370" i="2"/>
  <c r="M15" i="12"/>
  <c r="M14" i="12"/>
  <c r="U37" i="2"/>
  <c r="V37" i="2"/>
  <c r="U49" i="2"/>
  <c r="U61" i="2"/>
  <c r="W73" i="2"/>
  <c r="V73" i="2"/>
  <c r="U73" i="2"/>
  <c r="U85" i="2"/>
  <c r="W97" i="2"/>
  <c r="X97" i="2"/>
  <c r="V97" i="2"/>
  <c r="U97" i="2"/>
  <c r="V109" i="2"/>
  <c r="U109" i="2"/>
  <c r="W121" i="2"/>
  <c r="U121" i="2"/>
  <c r="V121" i="2"/>
  <c r="W133" i="2"/>
  <c r="X133" i="2"/>
  <c r="V133" i="2"/>
  <c r="U133" i="2"/>
  <c r="W145" i="2"/>
  <c r="V145" i="2"/>
  <c r="U145" i="2"/>
  <c r="U157" i="2"/>
  <c r="W169" i="2"/>
  <c r="V169" i="2"/>
  <c r="U169" i="2"/>
  <c r="W181" i="2"/>
  <c r="X181" i="2"/>
  <c r="V181" i="2"/>
  <c r="U181" i="2"/>
  <c r="U193" i="2"/>
  <c r="W205" i="2"/>
  <c r="X205" i="2"/>
  <c r="U205" i="2"/>
  <c r="U217" i="2"/>
  <c r="U229" i="2"/>
  <c r="U241" i="2"/>
  <c r="V253" i="2"/>
  <c r="U253" i="2"/>
  <c r="U265" i="2"/>
  <c r="W277" i="2"/>
  <c r="X277" i="2"/>
  <c r="U277" i="2"/>
  <c r="U289" i="2"/>
  <c r="W301" i="2"/>
  <c r="X301" i="2"/>
  <c r="U301" i="2"/>
  <c r="U313" i="2"/>
  <c r="X325" i="2"/>
  <c r="U325" i="2"/>
  <c r="W325" i="2"/>
  <c r="X349" i="2"/>
  <c r="U349" i="2"/>
  <c r="V349" i="2"/>
  <c r="W349" i="2"/>
  <c r="W361" i="2"/>
  <c r="L14" i="12"/>
  <c r="AB13" i="2"/>
  <c r="X13" i="2" s="1"/>
  <c r="AA13" i="2"/>
  <c r="W13" i="2" s="1"/>
  <c r="Z13" i="2"/>
  <c r="Y13" i="2"/>
  <c r="U34" i="2"/>
  <c r="V34" i="2"/>
  <c r="W34" i="2"/>
  <c r="X34" i="2"/>
  <c r="V46" i="2"/>
  <c r="U58" i="2"/>
  <c r="V58" i="2"/>
  <c r="W58" i="2"/>
  <c r="X58" i="2"/>
  <c r="V70" i="2"/>
  <c r="V82" i="2"/>
  <c r="W82" i="2"/>
  <c r="X82" i="2"/>
  <c r="V94" i="2"/>
  <c r="V106" i="2"/>
  <c r="X106" i="2"/>
  <c r="V118" i="2"/>
  <c r="U130" i="2"/>
  <c r="V130" i="2"/>
  <c r="V142" i="2"/>
  <c r="U154" i="2"/>
  <c r="V154" i="2"/>
  <c r="V166" i="2"/>
  <c r="X166" i="2"/>
  <c r="U178" i="2"/>
  <c r="V178" i="2"/>
  <c r="W178" i="2"/>
  <c r="V190" i="2"/>
  <c r="U202" i="2"/>
  <c r="V202" i="2"/>
  <c r="W202" i="2"/>
  <c r="X202" i="2"/>
  <c r="V214" i="2"/>
  <c r="U226" i="2"/>
  <c r="V226" i="2"/>
  <c r="W226" i="2"/>
  <c r="X226" i="2"/>
  <c r="V238" i="2"/>
  <c r="U250" i="2"/>
  <c r="V250" i="2"/>
  <c r="W250" i="2"/>
  <c r="X250" i="2"/>
  <c r="U262" i="2"/>
  <c r="V262" i="2"/>
  <c r="U274" i="2"/>
  <c r="V274" i="2"/>
  <c r="W274" i="2"/>
  <c r="X274" i="2"/>
  <c r="V286" i="2"/>
  <c r="X286" i="2"/>
  <c r="U298" i="2"/>
  <c r="V298" i="2"/>
  <c r="W298" i="2"/>
  <c r="X298" i="2"/>
  <c r="V310" i="2"/>
  <c r="X310" i="2"/>
  <c r="U322" i="2"/>
  <c r="V322" i="2"/>
  <c r="W322" i="2"/>
  <c r="X322" i="2"/>
  <c r="V334" i="2"/>
  <c r="U346" i="2"/>
  <c r="V346" i="2"/>
  <c r="W346" i="2"/>
  <c r="X346" i="2"/>
  <c r="W22" i="2"/>
  <c r="X22" i="2"/>
  <c r="W31" i="2"/>
  <c r="X31" i="2"/>
  <c r="V31" i="2"/>
  <c r="U31" i="2"/>
  <c r="W43" i="2"/>
  <c r="X43" i="2"/>
  <c r="U43" i="2"/>
  <c r="W55" i="2"/>
  <c r="X55" i="2"/>
  <c r="U55" i="2"/>
  <c r="V55" i="2"/>
  <c r="W67" i="2"/>
  <c r="X67" i="2"/>
  <c r="U67" i="2"/>
  <c r="W79" i="2"/>
  <c r="X79" i="2"/>
  <c r="U79" i="2"/>
  <c r="V79" i="2"/>
  <c r="W91" i="2"/>
  <c r="X91" i="2"/>
  <c r="U91" i="2"/>
  <c r="X103" i="2"/>
  <c r="U103" i="2"/>
  <c r="V103" i="2"/>
  <c r="V115" i="2"/>
  <c r="U115" i="2"/>
  <c r="X127" i="2"/>
  <c r="U127" i="2"/>
  <c r="V127" i="2"/>
  <c r="U139" i="2"/>
  <c r="X151" i="2"/>
  <c r="U151" i="2"/>
  <c r="V151" i="2"/>
  <c r="U163" i="2"/>
  <c r="W175" i="2"/>
  <c r="X175" i="2"/>
  <c r="U175" i="2"/>
  <c r="V175" i="2"/>
  <c r="U187" i="2"/>
  <c r="W199" i="2"/>
  <c r="X199" i="2"/>
  <c r="U199" i="2"/>
  <c r="V199" i="2"/>
  <c r="U211" i="2"/>
  <c r="W223" i="2"/>
  <c r="X223" i="2"/>
  <c r="U223" i="2"/>
  <c r="V223" i="2"/>
  <c r="U235" i="2"/>
  <c r="X247" i="2"/>
  <c r="U247" i="2"/>
  <c r="V247" i="2"/>
  <c r="U259" i="2"/>
  <c r="W271" i="2"/>
  <c r="X271" i="2"/>
  <c r="U271" i="2"/>
  <c r="V271" i="2"/>
  <c r="U283" i="2"/>
  <c r="V283" i="2"/>
  <c r="W295" i="2"/>
  <c r="X295" i="2"/>
  <c r="U295" i="2"/>
  <c r="V295" i="2"/>
  <c r="U307" i="2"/>
  <c r="X319" i="2"/>
  <c r="W319" i="2"/>
  <c r="U319" i="2"/>
  <c r="U331" i="2"/>
  <c r="X343" i="2"/>
  <c r="U343" i="2"/>
  <c r="W343" i="2"/>
  <c r="V343" i="2"/>
  <c r="U355" i="2"/>
  <c r="X367" i="2"/>
  <c r="U367" i="2"/>
  <c r="V367" i="2"/>
  <c r="W367" i="2"/>
  <c r="W19" i="2"/>
  <c r="X19" i="2"/>
  <c r="V40" i="2"/>
  <c r="X40" i="2"/>
  <c r="U52" i="2"/>
  <c r="V52" i="2"/>
  <c r="W52" i="2"/>
  <c r="X52" i="2"/>
  <c r="V64" i="2"/>
  <c r="W64" i="2"/>
  <c r="X64" i="2"/>
  <c r="U76" i="2"/>
  <c r="V76" i="2"/>
  <c r="W76" i="2"/>
  <c r="X76" i="2"/>
  <c r="V88" i="2"/>
  <c r="X88" i="2"/>
  <c r="U100" i="2"/>
  <c r="V100" i="2"/>
  <c r="W100" i="2"/>
  <c r="X100" i="2"/>
  <c r="V112" i="2"/>
  <c r="X112" i="2"/>
  <c r="U124" i="2"/>
  <c r="V124" i="2"/>
  <c r="W124" i="2"/>
  <c r="X124" i="2"/>
  <c r="V136" i="2"/>
  <c r="X136" i="2"/>
  <c r="U148" i="2"/>
  <c r="V148" i="2"/>
  <c r="W148" i="2"/>
  <c r="X148" i="2"/>
  <c r="V160" i="2"/>
  <c r="X160" i="2"/>
  <c r="U172" i="2"/>
  <c r="V172" i="2"/>
  <c r="W172" i="2"/>
  <c r="X172" i="2"/>
  <c r="V184" i="2"/>
  <c r="X184" i="2"/>
  <c r="U196" i="2"/>
  <c r="V196" i="2"/>
  <c r="W196" i="2"/>
  <c r="X196" i="2"/>
  <c r="V208" i="2"/>
  <c r="X208" i="2"/>
  <c r="U220" i="2"/>
  <c r="V220" i="2"/>
  <c r="W220" i="2"/>
  <c r="X220" i="2"/>
  <c r="V232" i="2"/>
  <c r="X232" i="2"/>
  <c r="U244" i="2"/>
  <c r="V244" i="2"/>
  <c r="W244" i="2"/>
  <c r="X244" i="2"/>
  <c r="U256" i="2"/>
  <c r="V256" i="2"/>
  <c r="U268" i="2"/>
  <c r="V268" i="2"/>
  <c r="W268" i="2"/>
  <c r="X268" i="2"/>
  <c r="V280" i="2"/>
  <c r="X280" i="2"/>
  <c r="U292" i="2"/>
  <c r="V292" i="2"/>
  <c r="W292" i="2"/>
  <c r="X292" i="2"/>
  <c r="V304" i="2"/>
  <c r="X304" i="2"/>
  <c r="U316" i="2"/>
  <c r="V316" i="2"/>
  <c r="W316" i="2"/>
  <c r="X316" i="2"/>
  <c r="V328" i="2"/>
  <c r="X328" i="2"/>
  <c r="U340" i="2"/>
  <c r="V340" i="2"/>
  <c r="W340" i="2"/>
  <c r="X340" i="2"/>
  <c r="V352" i="2"/>
  <c r="X352" i="2"/>
  <c r="U364" i="2"/>
  <c r="V364" i="2"/>
  <c r="W364" i="2"/>
  <c r="X364" i="2"/>
  <c r="U337" i="2"/>
  <c r="U361" i="2"/>
  <c r="F13" i="11"/>
  <c r="C36" i="11"/>
  <c r="X16" i="2"/>
  <c r="U286" i="2"/>
  <c r="X169" i="2"/>
  <c r="X145" i="2"/>
  <c r="X121" i="2"/>
  <c r="X73" i="2"/>
  <c r="W247" i="2"/>
  <c r="W151" i="2"/>
  <c r="W127" i="2"/>
  <c r="W103" i="2"/>
  <c r="BL205" i="2"/>
  <c r="BL206" i="2"/>
  <c r="BL207" i="2"/>
  <c r="BL181" i="2"/>
  <c r="BL182" i="2"/>
  <c r="BL183" i="2"/>
  <c r="BL157" i="2"/>
  <c r="BL158" i="2"/>
  <c r="BL159" i="2"/>
  <c r="BL133" i="2"/>
  <c r="BL134" i="2"/>
  <c r="BL135" i="2"/>
  <c r="BL109" i="2"/>
  <c r="BL110" i="2"/>
  <c r="BL111" i="2"/>
  <c r="BL85" i="2"/>
  <c r="BL86" i="2"/>
  <c r="BL87" i="2"/>
  <c r="BL61" i="2"/>
  <c r="BL62" i="2"/>
  <c r="BL63" i="2"/>
  <c r="BL37" i="2"/>
  <c r="BL38" i="2"/>
  <c r="BL39" i="2"/>
  <c r="BL249" i="2"/>
  <c r="BL247" i="2"/>
  <c r="BL225" i="2"/>
  <c r="BL223" i="2"/>
  <c r="BL337" i="2"/>
  <c r="BL338" i="2"/>
  <c r="BL339" i="2"/>
  <c r="BL313" i="2"/>
  <c r="BL314" i="2"/>
  <c r="BL315" i="2"/>
  <c r="BL289" i="2"/>
  <c r="BL290" i="2"/>
  <c r="BL291" i="2"/>
  <c r="BL367" i="2"/>
  <c r="BL359" i="2"/>
  <c r="BL351" i="2"/>
  <c r="BL342" i="2"/>
  <c r="BL238" i="2"/>
  <c r="BL202" i="2"/>
  <c r="BL203" i="2"/>
  <c r="BL204" i="2"/>
  <c r="BL178" i="2"/>
  <c r="BL179" i="2"/>
  <c r="BL180" i="2"/>
  <c r="BL154" i="2"/>
  <c r="BL155" i="2"/>
  <c r="BL156" i="2"/>
  <c r="BL130" i="2"/>
  <c r="BL131" i="2"/>
  <c r="BL132" i="2"/>
  <c r="BL106" i="2"/>
  <c r="BL107" i="2"/>
  <c r="BL108" i="2"/>
  <c r="BL82" i="2"/>
  <c r="BL83" i="2"/>
  <c r="BL84" i="2"/>
  <c r="BL58" i="2"/>
  <c r="BL59" i="2"/>
  <c r="BL60" i="2"/>
  <c r="BL244" i="2"/>
  <c r="BL245" i="2"/>
  <c r="BL220" i="2"/>
  <c r="BL221" i="2"/>
  <c r="BL36" i="2"/>
  <c r="BL366" i="2"/>
  <c r="BL358" i="2"/>
  <c r="BL350" i="2"/>
  <c r="BL340" i="2"/>
  <c r="BL318" i="2"/>
  <c r="BL264" i="2"/>
  <c r="BL201" i="2"/>
  <c r="BL199" i="2"/>
  <c r="BL177" i="2"/>
  <c r="BL175" i="2"/>
  <c r="BL153" i="2"/>
  <c r="BL151" i="2"/>
  <c r="BL129" i="2"/>
  <c r="BL127" i="2"/>
  <c r="BL105" i="2"/>
  <c r="BL103" i="2"/>
  <c r="BL81" i="2"/>
  <c r="BL79" i="2"/>
  <c r="BL57" i="2"/>
  <c r="BL55" i="2"/>
  <c r="BL265" i="2"/>
  <c r="BL266" i="2"/>
  <c r="BL267" i="2"/>
  <c r="BL241" i="2"/>
  <c r="BL242" i="2"/>
  <c r="BL243" i="2"/>
  <c r="BL217" i="2"/>
  <c r="BL218" i="2"/>
  <c r="BL219" i="2"/>
  <c r="BL331" i="2"/>
  <c r="BL333" i="2"/>
  <c r="BL307" i="2"/>
  <c r="BL309" i="2"/>
  <c r="BL283" i="2"/>
  <c r="BL284" i="2"/>
  <c r="BL285" i="2"/>
  <c r="BL35" i="2"/>
  <c r="BL365" i="2"/>
  <c r="BL357" i="2"/>
  <c r="BL336" i="2"/>
  <c r="BL316" i="2"/>
  <c r="BL262" i="2"/>
  <c r="BL176" i="2"/>
  <c r="BL196" i="2"/>
  <c r="BL197" i="2"/>
  <c r="BL198" i="2"/>
  <c r="BL172" i="2"/>
  <c r="BL173" i="2"/>
  <c r="BL174" i="2"/>
  <c r="BL148" i="2"/>
  <c r="BL149" i="2"/>
  <c r="BL150" i="2"/>
  <c r="BL124" i="2"/>
  <c r="BL125" i="2"/>
  <c r="BL126" i="2"/>
  <c r="BL100" i="2"/>
  <c r="BL101" i="2"/>
  <c r="BL102" i="2"/>
  <c r="BL76" i="2"/>
  <c r="BL77" i="2"/>
  <c r="BL78" i="2"/>
  <c r="BL52" i="2"/>
  <c r="BL53" i="2"/>
  <c r="BL54" i="2"/>
  <c r="BL214" i="2"/>
  <c r="BL215" i="2"/>
  <c r="BL329" i="2"/>
  <c r="BL330" i="2"/>
  <c r="BL305" i="2"/>
  <c r="BL306" i="2"/>
  <c r="BL281" i="2"/>
  <c r="BL282" i="2"/>
  <c r="AD371" i="2"/>
  <c r="BL372" i="2"/>
  <c r="BL356" i="2"/>
  <c r="BL348" i="2"/>
  <c r="BL334" i="2"/>
  <c r="BL312" i="2"/>
  <c r="BL288" i="2"/>
  <c r="BL224" i="2"/>
  <c r="BL104" i="2"/>
  <c r="BL193" i="2"/>
  <c r="BL194" i="2"/>
  <c r="BL195" i="2"/>
  <c r="BL169" i="2"/>
  <c r="BL170" i="2"/>
  <c r="BL171" i="2"/>
  <c r="BL145" i="2"/>
  <c r="BL146" i="2"/>
  <c r="BL147" i="2"/>
  <c r="BL121" i="2"/>
  <c r="BL122" i="2"/>
  <c r="BL123" i="2"/>
  <c r="BL97" i="2"/>
  <c r="BL98" i="2"/>
  <c r="BL99" i="2"/>
  <c r="BL73" i="2"/>
  <c r="BL74" i="2"/>
  <c r="BL75" i="2"/>
  <c r="BL49" i="2"/>
  <c r="BL50" i="2"/>
  <c r="BL51" i="2"/>
  <c r="BL259" i="2"/>
  <c r="BL260" i="2"/>
  <c r="BL261" i="2"/>
  <c r="BL235" i="2"/>
  <c r="BL236" i="2"/>
  <c r="BL237" i="2"/>
  <c r="BL211" i="2"/>
  <c r="BL212" i="2"/>
  <c r="BL213" i="2"/>
  <c r="BL325" i="2"/>
  <c r="BL327" i="2"/>
  <c r="BL301" i="2"/>
  <c r="BL303" i="2"/>
  <c r="BL277" i="2"/>
  <c r="BL279" i="2"/>
  <c r="BL33" i="2"/>
  <c r="BL371" i="2"/>
  <c r="BL363" i="2"/>
  <c r="BL347" i="2"/>
  <c r="BL332" i="2"/>
  <c r="BL310" i="2"/>
  <c r="BL286" i="2"/>
  <c r="BL222" i="2"/>
  <c r="BL190" i="2"/>
  <c r="BL191" i="2"/>
  <c r="BL166" i="2"/>
  <c r="BL167" i="2"/>
  <c r="BL142" i="2"/>
  <c r="BL143" i="2"/>
  <c r="BL118" i="2"/>
  <c r="BL119" i="2"/>
  <c r="BL94" i="2"/>
  <c r="BL95" i="2"/>
  <c r="BL70" i="2"/>
  <c r="BL71" i="2"/>
  <c r="BL46" i="2"/>
  <c r="BL47" i="2"/>
  <c r="BL257" i="2"/>
  <c r="BL258" i="2"/>
  <c r="BL233" i="2"/>
  <c r="BL234" i="2"/>
  <c r="BL322" i="2"/>
  <c r="BL323" i="2"/>
  <c r="BL298" i="2"/>
  <c r="BL299" i="2"/>
  <c r="BL274" i="2"/>
  <c r="BL275" i="2"/>
  <c r="BL276" i="2"/>
  <c r="BL32" i="2"/>
  <c r="BL362" i="2"/>
  <c r="BL354" i="2"/>
  <c r="BL328" i="2"/>
  <c r="BL308" i="2"/>
  <c r="BL280" i="2"/>
  <c r="BL248" i="2"/>
  <c r="BL216" i="2"/>
  <c r="BL152" i="2"/>
  <c r="BL187" i="2"/>
  <c r="BL188" i="2"/>
  <c r="BL189" i="2"/>
  <c r="BL163" i="2"/>
  <c r="BL164" i="2"/>
  <c r="BL165" i="2"/>
  <c r="BL139" i="2"/>
  <c r="BL140" i="2"/>
  <c r="BL141" i="2"/>
  <c r="BL115" i="2"/>
  <c r="BL116" i="2"/>
  <c r="BL117" i="2"/>
  <c r="BL91" i="2"/>
  <c r="BL92" i="2"/>
  <c r="BL93" i="2"/>
  <c r="BL67" i="2"/>
  <c r="BL68" i="2"/>
  <c r="BL69" i="2"/>
  <c r="BL43" i="2"/>
  <c r="BL44" i="2"/>
  <c r="BL45" i="2"/>
  <c r="BL253" i="2"/>
  <c r="BL255" i="2"/>
  <c r="BL229" i="2"/>
  <c r="BL231" i="2"/>
  <c r="BL321" i="2"/>
  <c r="BL319" i="2"/>
  <c r="BL297" i="2"/>
  <c r="BL295" i="2"/>
  <c r="BL273" i="2"/>
  <c r="BL271" i="2"/>
  <c r="BL369" i="2"/>
  <c r="BL353" i="2"/>
  <c r="BL345" i="2"/>
  <c r="BL326" i="2"/>
  <c r="BL304" i="2"/>
  <c r="BL278" i="2"/>
  <c r="BL246" i="2"/>
  <c r="BL144" i="2"/>
  <c r="BL80" i="2"/>
  <c r="BL209" i="2"/>
  <c r="BL210" i="2"/>
  <c r="BL185" i="2"/>
  <c r="BL186" i="2"/>
  <c r="BL161" i="2"/>
  <c r="BL162" i="2"/>
  <c r="BL137" i="2"/>
  <c r="BL138" i="2"/>
  <c r="BL113" i="2"/>
  <c r="BL114" i="2"/>
  <c r="BL89" i="2"/>
  <c r="BL90" i="2"/>
  <c r="BL65" i="2"/>
  <c r="BL66" i="2"/>
  <c r="BL41" i="2"/>
  <c r="BL42" i="2"/>
  <c r="BL250" i="2"/>
  <c r="BL251" i="2"/>
  <c r="BL252" i="2"/>
  <c r="BL226" i="2"/>
  <c r="BL227" i="2"/>
  <c r="BL228" i="2"/>
  <c r="BL292" i="2"/>
  <c r="BL293" i="2"/>
  <c r="BL268" i="2"/>
  <c r="BL269" i="2"/>
  <c r="BL344" i="2"/>
  <c r="BL324" i="2"/>
  <c r="BL302" i="2"/>
  <c r="BL272" i="2"/>
  <c r="BL240" i="2"/>
  <c r="BL200" i="2"/>
  <c r="BL136" i="2"/>
  <c r="BL72" i="2"/>
  <c r="C21" i="11"/>
  <c r="C26" i="11"/>
  <c r="C31" i="11"/>
  <c r="C15" i="11"/>
  <c r="B106" i="8"/>
  <c r="B104" i="8"/>
  <c r="B112" i="8"/>
  <c r="B109" i="8"/>
  <c r="B108" i="8"/>
  <c r="B107" i="8"/>
  <c r="B111" i="8"/>
  <c r="B105" i="8"/>
  <c r="B110" i="8"/>
  <c r="B103" i="8"/>
  <c r="B94" i="8"/>
  <c r="B70" i="8"/>
  <c r="B30" i="8"/>
  <c r="B101" i="8"/>
  <c r="B69" i="8"/>
  <c r="B37" i="8"/>
  <c r="B100" i="8"/>
  <c r="B92" i="8"/>
  <c r="B84" i="8"/>
  <c r="B76" i="8"/>
  <c r="B68" i="8"/>
  <c r="B60" i="8"/>
  <c r="B52" i="8"/>
  <c r="B44" i="8"/>
  <c r="B36" i="8"/>
  <c r="B28" i="8"/>
  <c r="B20" i="8"/>
  <c r="B99" i="8"/>
  <c r="B91" i="8"/>
  <c r="B83" i="8"/>
  <c r="B75" i="8"/>
  <c r="B67" i="8"/>
  <c r="B59" i="8"/>
  <c r="B51" i="8"/>
  <c r="B43" i="8"/>
  <c r="B35" i="8"/>
  <c r="B27" i="8"/>
  <c r="B19" i="8"/>
  <c r="B86" i="8"/>
  <c r="B54" i="8"/>
  <c r="B22" i="8"/>
  <c r="B93" i="8"/>
  <c r="B53" i="8"/>
  <c r="B21" i="8"/>
  <c r="B98" i="8"/>
  <c r="B90" i="8"/>
  <c r="B82" i="8"/>
  <c r="B74" i="8"/>
  <c r="B66" i="8"/>
  <c r="B58" i="8"/>
  <c r="B50" i="8"/>
  <c r="B42" i="8"/>
  <c r="B34" i="8"/>
  <c r="B26" i="8"/>
  <c r="B18" i="8"/>
  <c r="B102" i="8"/>
  <c r="B62" i="8"/>
  <c r="B38" i="8"/>
  <c r="B77" i="8"/>
  <c r="B45" i="8"/>
  <c r="B97" i="8"/>
  <c r="B89" i="8"/>
  <c r="B81" i="8"/>
  <c r="B73" i="8"/>
  <c r="B65" i="8"/>
  <c r="B57" i="8"/>
  <c r="B49" i="8"/>
  <c r="B41" i="8"/>
  <c r="B33" i="8"/>
  <c r="B25" i="8"/>
  <c r="B17" i="8"/>
  <c r="B96" i="8"/>
  <c r="B88" i="8"/>
  <c r="B80" i="8"/>
  <c r="B72" i="8"/>
  <c r="B64" i="8"/>
  <c r="B56" i="8"/>
  <c r="B48" i="8"/>
  <c r="B40" i="8"/>
  <c r="B32" i="8"/>
  <c r="B24" i="8"/>
  <c r="B16" i="8"/>
  <c r="B78" i="8"/>
  <c r="B46" i="8"/>
  <c r="B14" i="8"/>
  <c r="B85" i="8"/>
  <c r="B61" i="8"/>
  <c r="B29" i="8"/>
  <c r="B13" i="8"/>
  <c r="B95" i="8"/>
  <c r="B87" i="8"/>
  <c r="B79" i="8"/>
  <c r="B71" i="8"/>
  <c r="B63" i="8"/>
  <c r="B55" i="8"/>
  <c r="B47" i="8"/>
  <c r="B39" i="8"/>
  <c r="B31" i="8"/>
  <c r="B23" i="8"/>
  <c r="AH13" i="2"/>
  <c r="AA42" i="11" s="1"/>
  <c r="AD363" i="2"/>
  <c r="AD355" i="2"/>
  <c r="AD367" i="2"/>
  <c r="AG13" i="2"/>
  <c r="AA38" i="11" s="1"/>
  <c r="AD169" i="2"/>
  <c r="AD170" i="2"/>
  <c r="AD171" i="2"/>
  <c r="AD57" i="2"/>
  <c r="AD55" i="2"/>
  <c r="AD56" i="2"/>
  <c r="AD145" i="2"/>
  <c r="AD146" i="2"/>
  <c r="AD147" i="2"/>
  <c r="AD217" i="2"/>
  <c r="AD218" i="2"/>
  <c r="AD219" i="2"/>
  <c r="AD205" i="2"/>
  <c r="AD206" i="2"/>
  <c r="AD207" i="2"/>
  <c r="AD185" i="2"/>
  <c r="AD186" i="2"/>
  <c r="AD184" i="2"/>
  <c r="AD165" i="2"/>
  <c r="AD163" i="2"/>
  <c r="AD164" i="2"/>
  <c r="AD142" i="2"/>
  <c r="AD143" i="2"/>
  <c r="AD144" i="2"/>
  <c r="AD118" i="2"/>
  <c r="AD119" i="2"/>
  <c r="AD120" i="2"/>
  <c r="AD94" i="2"/>
  <c r="AD95" i="2"/>
  <c r="AD96" i="2"/>
  <c r="AD70" i="2"/>
  <c r="AD71" i="2"/>
  <c r="AD72" i="2"/>
  <c r="AD49" i="2"/>
  <c r="AD50" i="2"/>
  <c r="AD51" i="2"/>
  <c r="AD261" i="2"/>
  <c r="AD259" i="2"/>
  <c r="AD260" i="2"/>
  <c r="AD238" i="2"/>
  <c r="AD239" i="2"/>
  <c r="AD240" i="2"/>
  <c r="AD214" i="2"/>
  <c r="AD215" i="2"/>
  <c r="AD216" i="2"/>
  <c r="AD329" i="2"/>
  <c r="AD328" i="2"/>
  <c r="AD305" i="2"/>
  <c r="AD306" i="2"/>
  <c r="AD304" i="2"/>
  <c r="AD281" i="2"/>
  <c r="AD282" i="2"/>
  <c r="AD280" i="2"/>
  <c r="AD370" i="2"/>
  <c r="AD366" i="2"/>
  <c r="AD362" i="2"/>
  <c r="AD358" i="2"/>
  <c r="AD354" i="2"/>
  <c r="AD125" i="2"/>
  <c r="AD126" i="2"/>
  <c r="AD124" i="2"/>
  <c r="AD166" i="2"/>
  <c r="AD167" i="2"/>
  <c r="AD168" i="2"/>
  <c r="AD202" i="2"/>
  <c r="AD203" i="2"/>
  <c r="AD204" i="2"/>
  <c r="AD181" i="2"/>
  <c r="AD182" i="2"/>
  <c r="AD183" i="2"/>
  <c r="AD161" i="2"/>
  <c r="AD162" i="2"/>
  <c r="AD160" i="2"/>
  <c r="AD141" i="2"/>
  <c r="AD139" i="2"/>
  <c r="AD140" i="2"/>
  <c r="AD117" i="2"/>
  <c r="AD115" i="2"/>
  <c r="AD116" i="2"/>
  <c r="AD93" i="2"/>
  <c r="AD91" i="2"/>
  <c r="AD92" i="2"/>
  <c r="AD69" i="2"/>
  <c r="AD67" i="2"/>
  <c r="AD68" i="2"/>
  <c r="AD46" i="2"/>
  <c r="AD47" i="2"/>
  <c r="AD48" i="2"/>
  <c r="AD237" i="2"/>
  <c r="AD235" i="2"/>
  <c r="AD236" i="2"/>
  <c r="AD213" i="2"/>
  <c r="AD211" i="2"/>
  <c r="AD212" i="2"/>
  <c r="AD349" i="2"/>
  <c r="AD351" i="2"/>
  <c r="AD325" i="2"/>
  <c r="AD326" i="2"/>
  <c r="AD327" i="2"/>
  <c r="AD301" i="2"/>
  <c r="AD302" i="2"/>
  <c r="AD303" i="2"/>
  <c r="AD277" i="2"/>
  <c r="AD278" i="2"/>
  <c r="AD279" i="2"/>
  <c r="AD33" i="2"/>
  <c r="AD31" i="2"/>
  <c r="AD32" i="2"/>
  <c r="AD190" i="2"/>
  <c r="AD191" i="2"/>
  <c r="AD192" i="2"/>
  <c r="AD265" i="2"/>
  <c r="AD266" i="2"/>
  <c r="AD267" i="2"/>
  <c r="AD335" i="2"/>
  <c r="AD336" i="2"/>
  <c r="AD286" i="2"/>
  <c r="AD287" i="2"/>
  <c r="AD288" i="2"/>
  <c r="AD97" i="2"/>
  <c r="AD98" i="2"/>
  <c r="AD99" i="2"/>
  <c r="AD73" i="2"/>
  <c r="AD74" i="2"/>
  <c r="AD75" i="2"/>
  <c r="AD157" i="2"/>
  <c r="AD158" i="2"/>
  <c r="AD159" i="2"/>
  <c r="AD137" i="2"/>
  <c r="AD138" i="2"/>
  <c r="AD136" i="2"/>
  <c r="AD113" i="2"/>
  <c r="AD114" i="2"/>
  <c r="AD112" i="2"/>
  <c r="AD89" i="2"/>
  <c r="AD90" i="2"/>
  <c r="AD88" i="2"/>
  <c r="AD65" i="2"/>
  <c r="AD66" i="2"/>
  <c r="AD64" i="2"/>
  <c r="AD45" i="2"/>
  <c r="AD43" i="2"/>
  <c r="AD44" i="2"/>
  <c r="AD257" i="2"/>
  <c r="AD258" i="2"/>
  <c r="AD256" i="2"/>
  <c r="AD233" i="2"/>
  <c r="AD234" i="2"/>
  <c r="AD232" i="2"/>
  <c r="AD347" i="2"/>
  <c r="AD348" i="2"/>
  <c r="AD322" i="2"/>
  <c r="AD323" i="2"/>
  <c r="AD324" i="2"/>
  <c r="AD298" i="2"/>
  <c r="AD299" i="2"/>
  <c r="AD300" i="2"/>
  <c r="AD274" i="2"/>
  <c r="AD275" i="2"/>
  <c r="AD276" i="2"/>
  <c r="AD369" i="2"/>
  <c r="AD365" i="2"/>
  <c r="AD357" i="2"/>
  <c r="AD353" i="2"/>
  <c r="AD334" i="2"/>
  <c r="AD149" i="2"/>
  <c r="AD150" i="2"/>
  <c r="AD148" i="2"/>
  <c r="AD101" i="2"/>
  <c r="AD102" i="2"/>
  <c r="AD100" i="2"/>
  <c r="AD77" i="2"/>
  <c r="AD78" i="2"/>
  <c r="AD76" i="2"/>
  <c r="AD333" i="2"/>
  <c r="AD331" i="2"/>
  <c r="AD332" i="2"/>
  <c r="AD309" i="2"/>
  <c r="AD307" i="2"/>
  <c r="AD308" i="2"/>
  <c r="AD201" i="2"/>
  <c r="AD199" i="2"/>
  <c r="AD200" i="2"/>
  <c r="AD178" i="2"/>
  <c r="AD179" i="2"/>
  <c r="AD180" i="2"/>
  <c r="AD133" i="2"/>
  <c r="AD134" i="2"/>
  <c r="AD135" i="2"/>
  <c r="AD109" i="2"/>
  <c r="AD110" i="2"/>
  <c r="AD111" i="2"/>
  <c r="AD85" i="2"/>
  <c r="AD86" i="2"/>
  <c r="AD87" i="2"/>
  <c r="AD61" i="2"/>
  <c r="AD62" i="2"/>
  <c r="AD63" i="2"/>
  <c r="AD41" i="2"/>
  <c r="AD42" i="2"/>
  <c r="AD40" i="2"/>
  <c r="AD253" i="2"/>
  <c r="AD254" i="2"/>
  <c r="AD255" i="2"/>
  <c r="AD229" i="2"/>
  <c r="AD230" i="2"/>
  <c r="AD231" i="2"/>
  <c r="AD345" i="2"/>
  <c r="AD343" i="2"/>
  <c r="AD344" i="2"/>
  <c r="AD321" i="2"/>
  <c r="AD319" i="2"/>
  <c r="AD320" i="2"/>
  <c r="AD297" i="2"/>
  <c r="AD295" i="2"/>
  <c r="AD296" i="2"/>
  <c r="AD273" i="2"/>
  <c r="AD271" i="2"/>
  <c r="AD272" i="2"/>
  <c r="AD346" i="2"/>
  <c r="AD310" i="2"/>
  <c r="AD311" i="2"/>
  <c r="AD312" i="2"/>
  <c r="AD189" i="2"/>
  <c r="AD187" i="2"/>
  <c r="AD188" i="2"/>
  <c r="AD121" i="2"/>
  <c r="AD122" i="2"/>
  <c r="AD123" i="2"/>
  <c r="AD53" i="2"/>
  <c r="AD54" i="2"/>
  <c r="AD52" i="2"/>
  <c r="AD262" i="2"/>
  <c r="AD263" i="2"/>
  <c r="AD264" i="2"/>
  <c r="AD285" i="2"/>
  <c r="AD283" i="2"/>
  <c r="AD284" i="2"/>
  <c r="AD177" i="2"/>
  <c r="AD175" i="2"/>
  <c r="AD176" i="2"/>
  <c r="AD154" i="2"/>
  <c r="AD155" i="2"/>
  <c r="AD156" i="2"/>
  <c r="AD130" i="2"/>
  <c r="AD131" i="2"/>
  <c r="AD132" i="2"/>
  <c r="AD106" i="2"/>
  <c r="AD107" i="2"/>
  <c r="AD108" i="2"/>
  <c r="AD82" i="2"/>
  <c r="AD83" i="2"/>
  <c r="AD84" i="2"/>
  <c r="AD37" i="2"/>
  <c r="AD38" i="2"/>
  <c r="AD39" i="2"/>
  <c r="AD250" i="2"/>
  <c r="AD251" i="2"/>
  <c r="AD252" i="2"/>
  <c r="AD226" i="2"/>
  <c r="AD227" i="2"/>
  <c r="AD228" i="2"/>
  <c r="AD341" i="2"/>
  <c r="AD340" i="2"/>
  <c r="AD317" i="2"/>
  <c r="AD318" i="2"/>
  <c r="AD316" i="2"/>
  <c r="AD293" i="2"/>
  <c r="AD294" i="2"/>
  <c r="AD292" i="2"/>
  <c r="AD269" i="2"/>
  <c r="AD270" i="2"/>
  <c r="AD268" i="2"/>
  <c r="AD360" i="2"/>
  <c r="AD245" i="2"/>
  <c r="AD246" i="2"/>
  <c r="AD244" i="2"/>
  <c r="AD221" i="2"/>
  <c r="AD222" i="2"/>
  <c r="AD220" i="2"/>
  <c r="AD209" i="2"/>
  <c r="AD210" i="2"/>
  <c r="AD208" i="2"/>
  <c r="AD241" i="2"/>
  <c r="AD242" i="2"/>
  <c r="AD243" i="2"/>
  <c r="AD197" i="2"/>
  <c r="AD198" i="2"/>
  <c r="AD196" i="2"/>
  <c r="AD193" i="2"/>
  <c r="AD194" i="2"/>
  <c r="AD195" i="2"/>
  <c r="AD173" i="2"/>
  <c r="AD174" i="2"/>
  <c r="AD172" i="2"/>
  <c r="AD153" i="2"/>
  <c r="AD151" i="2"/>
  <c r="AD152" i="2"/>
  <c r="AD129" i="2"/>
  <c r="AD127" i="2"/>
  <c r="AD128" i="2"/>
  <c r="AD105" i="2"/>
  <c r="AD103" i="2"/>
  <c r="AD104" i="2"/>
  <c r="AD81" i="2"/>
  <c r="AD79" i="2"/>
  <c r="AD80" i="2"/>
  <c r="AD58" i="2"/>
  <c r="AD59" i="2"/>
  <c r="AD60" i="2"/>
  <c r="AD34" i="2"/>
  <c r="AD35" i="2"/>
  <c r="AD36" i="2"/>
  <c r="AD249" i="2"/>
  <c r="AD247" i="2"/>
  <c r="AD248" i="2"/>
  <c r="AD225" i="2"/>
  <c r="AD223" i="2"/>
  <c r="AD224" i="2"/>
  <c r="AD337" i="2"/>
  <c r="AD339" i="2"/>
  <c r="AD313" i="2"/>
  <c r="AD314" i="2"/>
  <c r="AD315" i="2"/>
  <c r="AD289" i="2"/>
  <c r="AD290" i="2"/>
  <c r="AD291" i="2"/>
  <c r="AD338" i="2"/>
  <c r="U370" i="2" l="1"/>
  <c r="V370" i="2"/>
  <c r="U22" i="2"/>
  <c r="U25" i="2"/>
  <c r="U16" i="2"/>
  <c r="U28" i="2"/>
  <c r="U13" i="2"/>
  <c r="V25" i="2"/>
  <c r="V13" i="2"/>
  <c r="V16" i="2"/>
  <c r="V22" i="2"/>
  <c r="V28" i="2"/>
  <c r="V319" i="2"/>
  <c r="V19" i="2"/>
  <c r="S298" i="2"/>
  <c r="Z25" i="11"/>
  <c r="S118" i="2"/>
  <c r="S292" i="2"/>
  <c r="S340" i="2"/>
  <c r="S253" i="2"/>
  <c r="S241" i="2"/>
  <c r="S157" i="2"/>
  <c r="S205" i="2"/>
  <c r="S169" i="2"/>
  <c r="S331" i="2"/>
  <c r="S187" i="2"/>
  <c r="S358" i="2"/>
  <c r="S88" i="2"/>
  <c r="S97" i="2"/>
  <c r="S349" i="2"/>
  <c r="S154" i="2"/>
  <c r="S283" i="2"/>
  <c r="S67" i="2"/>
  <c r="S196" i="2"/>
  <c r="S58" i="2"/>
  <c r="S106" i="2"/>
  <c r="S139" i="2"/>
  <c r="S220" i="2"/>
  <c r="S115" i="2"/>
  <c r="S199" i="2"/>
  <c r="S235" i="2"/>
  <c r="S133" i="2"/>
  <c r="S124" i="2"/>
  <c r="S310" i="2"/>
  <c r="S367" i="2"/>
  <c r="S76" i="2"/>
  <c r="S259" i="2"/>
  <c r="S37" i="2"/>
  <c r="T160" i="2"/>
  <c r="S43" i="2"/>
  <c r="S181" i="2"/>
  <c r="S286" i="2"/>
  <c r="S334" i="2"/>
  <c r="S244" i="2"/>
  <c r="S247" i="2"/>
  <c r="S85" i="2"/>
  <c r="S343" i="2"/>
  <c r="S100" i="2"/>
  <c r="S112" i="2"/>
  <c r="S145" i="2"/>
  <c r="S31" i="2"/>
  <c r="S130" i="2"/>
  <c r="S193" i="2"/>
  <c r="T223" i="2"/>
  <c r="S346" i="2"/>
  <c r="S352" i="2"/>
  <c r="S364" i="2"/>
  <c r="S217" i="2"/>
  <c r="S91" i="2"/>
  <c r="S271" i="2"/>
  <c r="S70" i="2"/>
  <c r="S214" i="2"/>
  <c r="S172" i="2"/>
  <c r="S295" i="2"/>
  <c r="S355" i="2"/>
  <c r="S289" i="2"/>
  <c r="S151" i="2"/>
  <c r="S304" i="2"/>
  <c r="S52" i="2"/>
  <c r="S121" i="2"/>
  <c r="S142" i="2"/>
  <c r="S250" i="2"/>
  <c r="S190" i="2"/>
  <c r="S148" i="2"/>
  <c r="S307" i="2"/>
  <c r="S238" i="2"/>
  <c r="S313" i="2"/>
  <c r="S178" i="2"/>
  <c r="S226" i="2"/>
  <c r="S136" i="2"/>
  <c r="S277" i="2"/>
  <c r="S262" i="2"/>
  <c r="S232" i="2"/>
  <c r="S166" i="2"/>
  <c r="S34" i="2"/>
  <c r="S361" i="2"/>
  <c r="S301" i="2"/>
  <c r="S163" i="2"/>
  <c r="S268" i="2"/>
  <c r="S316" i="2"/>
  <c r="S265" i="2"/>
  <c r="S49" i="2"/>
  <c r="S160" i="2"/>
  <c r="S184" i="2"/>
  <c r="S127" i="2"/>
  <c r="S223" i="2"/>
  <c r="S325" i="2"/>
  <c r="S274" i="2"/>
  <c r="S322" i="2"/>
  <c r="S211" i="2"/>
  <c r="S208" i="2"/>
  <c r="S229" i="2"/>
  <c r="S94" i="2"/>
  <c r="S103" i="2"/>
  <c r="S79" i="2"/>
  <c r="S61" i="2"/>
  <c r="S73" i="2"/>
  <c r="S175" i="2"/>
  <c r="S280" i="2"/>
  <c r="S328" i="2"/>
  <c r="S82" i="2"/>
  <c r="S46" i="2"/>
  <c r="S256" i="2"/>
  <c r="S337" i="2"/>
  <c r="S55" i="2"/>
  <c r="S202" i="2"/>
  <c r="S64" i="2"/>
  <c r="S40" i="2"/>
  <c r="S109" i="2"/>
  <c r="T88" i="2"/>
  <c r="T355" i="2"/>
  <c r="T301" i="2"/>
  <c r="T40" i="2"/>
  <c r="T229" i="2"/>
  <c r="T73" i="2"/>
  <c r="T76" i="2"/>
  <c r="T211" i="2"/>
  <c r="T64" i="2"/>
  <c r="T193" i="2"/>
  <c r="T58" i="2"/>
  <c r="T151" i="2"/>
  <c r="T199" i="2"/>
  <c r="T112" i="2"/>
  <c r="T31" i="2"/>
  <c r="T121" i="2"/>
  <c r="T349" i="2"/>
  <c r="T214" i="2"/>
  <c r="T136" i="2"/>
  <c r="T178" i="2"/>
  <c r="T190" i="2"/>
  <c r="T295" i="2"/>
  <c r="T343" i="2"/>
  <c r="T235" i="2"/>
  <c r="T253" i="2"/>
  <c r="T46" i="2"/>
  <c r="T70" i="2"/>
  <c r="T94" i="2"/>
  <c r="T166" i="2"/>
  <c r="T292" i="2"/>
  <c r="T52" i="2"/>
  <c r="T283" i="2"/>
  <c r="T307" i="2"/>
  <c r="T331" i="2"/>
  <c r="T310" i="2"/>
  <c r="T244" i="2"/>
  <c r="T205" i="2"/>
  <c r="T238" i="2"/>
  <c r="T268" i="2"/>
  <c r="T316" i="2"/>
  <c r="T265" i="2"/>
  <c r="T247" i="2"/>
  <c r="T241" i="2"/>
  <c r="T262" i="2"/>
  <c r="T82" i="2"/>
  <c r="T175" i="2"/>
  <c r="T256" i="2"/>
  <c r="T280" i="2"/>
  <c r="T259" i="2"/>
  <c r="T142" i="2"/>
  <c r="T208" i="2"/>
  <c r="T289" i="2"/>
  <c r="T313" i="2"/>
  <c r="T337" i="2"/>
  <c r="T325" i="2"/>
  <c r="T274" i="2"/>
  <c r="T322" i="2"/>
  <c r="T367" i="2"/>
  <c r="T67" i="2"/>
  <c r="T91" i="2"/>
  <c r="T172" i="2"/>
  <c r="T181" i="2"/>
  <c r="T127" i="2"/>
  <c r="T232" i="2"/>
  <c r="T328" i="2"/>
  <c r="T100" i="2"/>
  <c r="T145" i="2"/>
  <c r="T184" i="2"/>
  <c r="T169" i="2"/>
  <c r="T220" i="2"/>
  <c r="T340" i="2"/>
  <c r="T49" i="2"/>
  <c r="T61" i="2"/>
  <c r="T109" i="2"/>
  <c r="T187" i="2"/>
  <c r="T250" i="2"/>
  <c r="T217" i="2"/>
  <c r="T298" i="2"/>
  <c r="T346" i="2"/>
  <c r="T271" i="2"/>
  <c r="T97" i="2"/>
  <c r="T55" i="2"/>
  <c r="T79" i="2"/>
  <c r="T103" i="2"/>
  <c r="T34" i="2"/>
  <c r="T106" i="2"/>
  <c r="T139" i="2"/>
  <c r="T148" i="2"/>
  <c r="T196" i="2"/>
  <c r="T157" i="2"/>
  <c r="T277" i="2"/>
  <c r="T304" i="2"/>
  <c r="T364" i="2"/>
  <c r="T85" i="2"/>
  <c r="T154" i="2"/>
  <c r="T202" i="2"/>
  <c r="T226" i="2"/>
  <c r="T361" i="2"/>
  <c r="T352" i="2"/>
  <c r="T358" i="2"/>
  <c r="T286" i="2"/>
  <c r="T334" i="2"/>
  <c r="T43" i="2"/>
  <c r="T124" i="2"/>
  <c r="T118" i="2"/>
  <c r="T115" i="2"/>
  <c r="T130" i="2"/>
  <c r="T133" i="2"/>
  <c r="T163" i="2"/>
  <c r="T37" i="2"/>
  <c r="J10" i="12"/>
  <c r="W9" i="12"/>
  <c r="V9" i="12"/>
  <c r="J9" i="12"/>
  <c r="W7" i="12"/>
  <c r="V7" i="12"/>
  <c r="L7" i="12"/>
  <c r="J7" i="12"/>
  <c r="L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8" i="12"/>
  <c r="C99" i="12"/>
  <c r="C100" i="12"/>
  <c r="C101" i="12"/>
  <c r="C102" i="12"/>
  <c r="C103" i="12"/>
  <c r="C104" i="12"/>
  <c r="C105" i="12"/>
  <c r="C106" i="12"/>
  <c r="C107" i="12"/>
  <c r="C108" i="12"/>
  <c r="C109" i="12"/>
  <c r="C110" i="12"/>
  <c r="C111" i="12"/>
  <c r="C112" i="12"/>
  <c r="C113" i="12"/>
  <c r="C114" i="12"/>
  <c r="C115" i="12"/>
  <c r="C116" i="12"/>
  <c r="C117" i="12"/>
  <c r="C118" i="12"/>
  <c r="C119" i="12"/>
  <c r="C120" i="12"/>
  <c r="C121" i="12"/>
  <c r="C122" i="12"/>
  <c r="C123" i="12"/>
  <c r="C124" i="12"/>
  <c r="C125" i="12"/>
  <c r="C126" i="12"/>
  <c r="C127" i="12"/>
  <c r="C128" i="12"/>
  <c r="C129" i="12"/>
  <c r="C130" i="12"/>
  <c r="C131" i="12"/>
  <c r="C132" i="12"/>
  <c r="C133" i="12"/>
  <c r="C134" i="12"/>
  <c r="C135" i="12"/>
  <c r="C136" i="12"/>
  <c r="C137" i="12"/>
  <c r="C138" i="12"/>
  <c r="C139" i="12"/>
  <c r="C140" i="12"/>
  <c r="C141" i="12"/>
  <c r="C142" i="12"/>
  <c r="C143" i="12"/>
  <c r="C144" i="12"/>
  <c r="C145" i="12"/>
  <c r="C146" i="12"/>
  <c r="C147" i="12"/>
  <c r="C148" i="12"/>
  <c r="C149" i="12"/>
  <c r="C150" i="12"/>
  <c r="C151" i="12"/>
  <c r="C152" i="12"/>
  <c r="C153" i="12"/>
  <c r="C154" i="12"/>
  <c r="C155" i="12"/>
  <c r="C156" i="12"/>
  <c r="C157" i="12"/>
  <c r="C158" i="12"/>
  <c r="C159" i="12"/>
  <c r="C160" i="12"/>
  <c r="C161" i="12"/>
  <c r="C162" i="12"/>
  <c r="C163" i="12"/>
  <c r="C164" i="12"/>
  <c r="C165" i="12"/>
  <c r="C166" i="12"/>
  <c r="C167" i="12"/>
  <c r="C168" i="12"/>
  <c r="C169" i="12"/>
  <c r="C170" i="12"/>
  <c r="C171" i="12"/>
  <c r="C172" i="12"/>
  <c r="C173" i="12"/>
  <c r="C174" i="12"/>
  <c r="C175" i="12"/>
  <c r="C176" i="12"/>
  <c r="C177" i="12"/>
  <c r="C178" i="12"/>
  <c r="C179" i="12"/>
  <c r="C180" i="12"/>
  <c r="C181" i="12"/>
  <c r="C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9" i="12"/>
  <c r="G72" i="12"/>
  <c r="G71" i="12"/>
  <c r="G70" i="12"/>
  <c r="G69" i="12"/>
  <c r="G68" i="12"/>
  <c r="G67" i="12"/>
  <c r="G66" i="12"/>
  <c r="G65" i="12"/>
  <c r="G64" i="12"/>
  <c r="G63" i="12"/>
  <c r="G62" i="12"/>
  <c r="G61" i="12"/>
  <c r="G60" i="12"/>
  <c r="G59" i="12"/>
  <c r="G58" i="12"/>
  <c r="G57" i="12"/>
  <c r="G56" i="12"/>
  <c r="G55" i="12"/>
  <c r="S370" i="2" l="1"/>
  <c r="T370" i="2"/>
  <c r="T22" i="2"/>
  <c r="T25" i="2"/>
  <c r="T16" i="2"/>
  <c r="T28" i="2"/>
  <c r="U19" i="2"/>
  <c r="T19" i="2" s="1"/>
  <c r="H20" i="12" l="1"/>
  <c r="G20" i="12" s="1"/>
  <c r="I71" i="12"/>
  <c r="I63" i="12"/>
  <c r="I55" i="12"/>
  <c r="H53" i="12"/>
  <c r="G53" i="12" s="1"/>
  <c r="F53" i="12" s="1"/>
  <c r="H51" i="12"/>
  <c r="G51" i="12" s="1"/>
  <c r="F51" i="12" s="1"/>
  <c r="H49" i="12"/>
  <c r="G49" i="12" s="1"/>
  <c r="F49" i="12" s="1"/>
  <c r="H47" i="12"/>
  <c r="G47" i="12" s="1"/>
  <c r="F47" i="12" s="1"/>
  <c r="H45" i="12"/>
  <c r="G45" i="12" s="1"/>
  <c r="F45" i="12" s="1"/>
  <c r="I40" i="12"/>
  <c r="H37" i="12"/>
  <c r="G37" i="12" s="1"/>
  <c r="F37" i="12" s="1"/>
  <c r="I32" i="12"/>
  <c r="H29" i="12"/>
  <c r="G29" i="12" s="1"/>
  <c r="F29" i="12" s="1"/>
  <c r="I24" i="12"/>
  <c r="H21" i="12"/>
  <c r="G21" i="12" s="1"/>
  <c r="I68" i="12"/>
  <c r="I60" i="12"/>
  <c r="I43" i="12"/>
  <c r="H40" i="12"/>
  <c r="G40" i="12" s="1"/>
  <c r="F40" i="12" s="1"/>
  <c r="I35" i="12"/>
  <c r="H32" i="12"/>
  <c r="G32" i="12" s="1"/>
  <c r="F32" i="12" s="1"/>
  <c r="I27" i="12"/>
  <c r="H24" i="12"/>
  <c r="G24" i="12" s="1"/>
  <c r="I19" i="12"/>
  <c r="I65" i="12"/>
  <c r="I57" i="12"/>
  <c r="H43" i="12"/>
  <c r="G43" i="12" s="1"/>
  <c r="F43" i="12" s="1"/>
  <c r="I38" i="12"/>
  <c r="H35" i="12"/>
  <c r="G35" i="12" s="1"/>
  <c r="F35" i="12" s="1"/>
  <c r="I30" i="12"/>
  <c r="H27" i="12"/>
  <c r="G27" i="12" s="1"/>
  <c r="F27" i="12" s="1"/>
  <c r="I22" i="12"/>
  <c r="H19" i="12"/>
  <c r="G19" i="12" s="1"/>
  <c r="I28" i="12"/>
  <c r="I70" i="12"/>
  <c r="I62" i="12"/>
  <c r="I54" i="12"/>
  <c r="I52" i="12"/>
  <c r="I50" i="12"/>
  <c r="I48" i="12"/>
  <c r="I46" i="12"/>
  <c r="I41" i="12"/>
  <c r="H38" i="12"/>
  <c r="G38" i="12" s="1"/>
  <c r="F38" i="12" s="1"/>
  <c r="I33" i="12"/>
  <c r="H30" i="12"/>
  <c r="G30" i="12" s="1"/>
  <c r="F30" i="12" s="1"/>
  <c r="I25" i="12"/>
  <c r="H22" i="12"/>
  <c r="G22" i="12" s="1"/>
  <c r="H25" i="12"/>
  <c r="G25" i="12" s="1"/>
  <c r="F25" i="12" s="1"/>
  <c r="I61" i="12"/>
  <c r="I67" i="12"/>
  <c r="I59" i="12"/>
  <c r="H54" i="12"/>
  <c r="G54" i="12" s="1"/>
  <c r="F54" i="12" s="1"/>
  <c r="H52" i="12"/>
  <c r="G52" i="12" s="1"/>
  <c r="F52" i="12" s="1"/>
  <c r="H50" i="12"/>
  <c r="G50" i="12" s="1"/>
  <c r="F50" i="12" s="1"/>
  <c r="H48" i="12"/>
  <c r="G48" i="12" s="1"/>
  <c r="F48" i="12" s="1"/>
  <c r="H46" i="12"/>
  <c r="G46" i="12" s="1"/>
  <c r="F46" i="12" s="1"/>
  <c r="I44" i="12"/>
  <c r="H41" i="12"/>
  <c r="G41" i="12" s="1"/>
  <c r="F41" i="12" s="1"/>
  <c r="I36" i="12"/>
  <c r="H33" i="12"/>
  <c r="G33" i="12" s="1"/>
  <c r="F33" i="12" s="1"/>
  <c r="I20" i="12"/>
  <c r="I72" i="12"/>
  <c r="I64" i="12"/>
  <c r="I56" i="12"/>
  <c r="H44" i="12"/>
  <c r="G44" i="12" s="1"/>
  <c r="F44" i="12" s="1"/>
  <c r="I39" i="12"/>
  <c r="H36" i="12"/>
  <c r="G36" i="12" s="1"/>
  <c r="F36" i="12" s="1"/>
  <c r="I31" i="12"/>
  <c r="H28" i="12"/>
  <c r="G28" i="12" s="1"/>
  <c r="F28" i="12" s="1"/>
  <c r="I23" i="12"/>
  <c r="I66" i="12"/>
  <c r="I58" i="12"/>
  <c r="I53" i="12"/>
  <c r="I51" i="12"/>
  <c r="I49" i="12"/>
  <c r="I47" i="12"/>
  <c r="I45" i="12"/>
  <c r="H42" i="12"/>
  <c r="G42" i="12" s="1"/>
  <c r="F42" i="12" s="1"/>
  <c r="I37" i="12"/>
  <c r="H34" i="12"/>
  <c r="G34" i="12" s="1"/>
  <c r="F34" i="12" s="1"/>
  <c r="I29" i="12"/>
  <c r="H26" i="12"/>
  <c r="G26" i="12" s="1"/>
  <c r="F26" i="12" s="1"/>
  <c r="I21" i="12"/>
  <c r="I69" i="12"/>
  <c r="H31" i="12"/>
  <c r="G31" i="12" s="1"/>
  <c r="F31" i="12" s="1"/>
  <c r="H23" i="12"/>
  <c r="G23" i="12" s="1"/>
  <c r="I34" i="12"/>
  <c r="I42" i="12"/>
  <c r="H39" i="12"/>
  <c r="G39" i="12" s="1"/>
  <c r="F39" i="12" s="1"/>
  <c r="I26" i="12"/>
  <c r="F22" i="12" l="1"/>
  <c r="F24" i="12"/>
  <c r="F21" i="12"/>
  <c r="F23" i="12"/>
  <c r="F20" i="12"/>
  <c r="F75" i="12"/>
  <c r="F83" i="12"/>
  <c r="F91" i="12"/>
  <c r="F99" i="12"/>
  <c r="F107" i="12"/>
  <c r="F115" i="12"/>
  <c r="F123" i="12"/>
  <c r="F131" i="12"/>
  <c r="F139" i="12"/>
  <c r="F147" i="12"/>
  <c r="F155" i="12"/>
  <c r="F163" i="12"/>
  <c r="F171" i="12"/>
  <c r="F179" i="12"/>
  <c r="F129" i="12"/>
  <c r="F169" i="12"/>
  <c r="F98" i="12"/>
  <c r="F130" i="12"/>
  <c r="F162" i="12"/>
  <c r="F76" i="12"/>
  <c r="F84" i="12"/>
  <c r="F92" i="12"/>
  <c r="F100" i="12"/>
  <c r="F108" i="12"/>
  <c r="F116" i="12"/>
  <c r="F124" i="12"/>
  <c r="F132" i="12"/>
  <c r="F140" i="12"/>
  <c r="F148" i="12"/>
  <c r="F156" i="12"/>
  <c r="F164" i="12"/>
  <c r="F172" i="12"/>
  <c r="F180" i="12"/>
  <c r="F73" i="12"/>
  <c r="F97" i="12"/>
  <c r="F121" i="12"/>
  <c r="F161" i="12"/>
  <c r="F90" i="12"/>
  <c r="F122" i="12"/>
  <c r="F154" i="12"/>
  <c r="F77" i="12"/>
  <c r="F85" i="12"/>
  <c r="F93" i="12"/>
  <c r="F101" i="12"/>
  <c r="F109" i="12"/>
  <c r="F117" i="12"/>
  <c r="F125" i="12"/>
  <c r="F133" i="12"/>
  <c r="F141" i="12"/>
  <c r="F149" i="12"/>
  <c r="F157" i="12"/>
  <c r="F165" i="12"/>
  <c r="F173" i="12"/>
  <c r="F181" i="12"/>
  <c r="F89" i="12"/>
  <c r="F113" i="12"/>
  <c r="F145" i="12"/>
  <c r="F82" i="12"/>
  <c r="F114" i="12"/>
  <c r="F138" i="12"/>
  <c r="F178" i="12"/>
  <c r="F78" i="12"/>
  <c r="F86" i="12"/>
  <c r="F94" i="12"/>
  <c r="F102" i="12"/>
  <c r="F110" i="12"/>
  <c r="F118" i="12"/>
  <c r="F126" i="12"/>
  <c r="F134" i="12"/>
  <c r="F142" i="12"/>
  <c r="F150" i="12"/>
  <c r="F158" i="12"/>
  <c r="F166" i="12"/>
  <c r="F174" i="12"/>
  <c r="F19" i="12"/>
  <c r="F79" i="12"/>
  <c r="F87" i="12"/>
  <c r="F95" i="12"/>
  <c r="F103" i="12"/>
  <c r="F111" i="12"/>
  <c r="F119" i="12"/>
  <c r="F127" i="12"/>
  <c r="F135" i="12"/>
  <c r="F143" i="12"/>
  <c r="F151" i="12"/>
  <c r="F159" i="12"/>
  <c r="F167" i="12"/>
  <c r="F175" i="12"/>
  <c r="F137" i="12"/>
  <c r="F80" i="12"/>
  <c r="F88" i="12"/>
  <c r="F96" i="12"/>
  <c r="F104" i="12"/>
  <c r="F112" i="12"/>
  <c r="F120" i="12"/>
  <c r="F128" i="12"/>
  <c r="F136" i="12"/>
  <c r="F144" i="12"/>
  <c r="F152" i="12"/>
  <c r="F160" i="12"/>
  <c r="F168" i="12"/>
  <c r="F176" i="12"/>
  <c r="F81" i="12"/>
  <c r="F105" i="12"/>
  <c r="F153" i="12"/>
  <c r="F177" i="12"/>
  <c r="F74" i="12"/>
  <c r="F106" i="12"/>
  <c r="F146" i="12"/>
  <c r="F170" i="12"/>
  <c r="R13" i="12"/>
  <c r="V70" i="12" l="1"/>
  <c r="N70" i="12" s="1"/>
  <c r="Y67" i="12"/>
  <c r="O67" i="12" s="1"/>
  <c r="V62" i="12"/>
  <c r="N62" i="12" s="1"/>
  <c r="Y59" i="12"/>
  <c r="O59" i="12" s="1"/>
  <c r="V54" i="12"/>
  <c r="N54" i="12" s="1"/>
  <c r="V52" i="12"/>
  <c r="N52" i="12" s="1"/>
  <c r="V50" i="12"/>
  <c r="N50" i="12" s="1"/>
  <c r="V48" i="12"/>
  <c r="N48" i="12" s="1"/>
  <c r="V46" i="12"/>
  <c r="N46" i="12" s="1"/>
  <c r="V44" i="12"/>
  <c r="N44" i="12" s="1"/>
  <c r="Y39" i="12"/>
  <c r="V36" i="12"/>
  <c r="N36" i="12" s="1"/>
  <c r="Y31" i="12"/>
  <c r="V28" i="12"/>
  <c r="N28" i="12" s="1"/>
  <c r="Y23" i="12"/>
  <c r="V20" i="12"/>
  <c r="N20" i="12" s="1"/>
  <c r="V68" i="12"/>
  <c r="N68" i="12" s="1"/>
  <c r="Y65" i="12"/>
  <c r="O65" i="12" s="1"/>
  <c r="Y72" i="12"/>
  <c r="O72" i="12" s="1"/>
  <c r="V67" i="12"/>
  <c r="N67" i="12" s="1"/>
  <c r="Y64" i="12"/>
  <c r="O64" i="12" s="1"/>
  <c r="V59" i="12"/>
  <c r="N59" i="12" s="1"/>
  <c r="Y56" i="12"/>
  <c r="O56" i="12" s="1"/>
  <c r="Y42" i="12"/>
  <c r="V39" i="12"/>
  <c r="N39" i="12" s="1"/>
  <c r="Y34" i="12"/>
  <c r="V31" i="12"/>
  <c r="N31" i="12" s="1"/>
  <c r="Y26" i="12"/>
  <c r="V23" i="12"/>
  <c r="N23" i="12" s="1"/>
  <c r="V72" i="12"/>
  <c r="N72" i="12" s="1"/>
  <c r="Y69" i="12"/>
  <c r="O69" i="12" s="1"/>
  <c r="V64" i="12"/>
  <c r="N64" i="12" s="1"/>
  <c r="Y61" i="12"/>
  <c r="O61" i="12" s="1"/>
  <c r="V56" i="12"/>
  <c r="N56" i="12" s="1"/>
  <c r="V42" i="12"/>
  <c r="N42" i="12" s="1"/>
  <c r="Y37" i="12"/>
  <c r="V34" i="12"/>
  <c r="N34" i="12" s="1"/>
  <c r="Y29" i="12"/>
  <c r="V26" i="12"/>
  <c r="N26" i="12" s="1"/>
  <c r="Y21" i="12"/>
  <c r="V32" i="12"/>
  <c r="N32" i="12" s="1"/>
  <c r="Y27" i="12"/>
  <c r="V69" i="12"/>
  <c r="N69" i="12" s="1"/>
  <c r="Y66" i="12"/>
  <c r="O66" i="12" s="1"/>
  <c r="V61" i="12"/>
  <c r="N61" i="12" s="1"/>
  <c r="Y58" i="12"/>
  <c r="O58" i="12" s="1"/>
  <c r="Y53" i="12"/>
  <c r="O53" i="12" s="1"/>
  <c r="Y51" i="12"/>
  <c r="O51" i="12" s="1"/>
  <c r="Y49" i="12"/>
  <c r="O49" i="12" s="1"/>
  <c r="Y47" i="12"/>
  <c r="O47" i="12" s="1"/>
  <c r="Y45" i="12"/>
  <c r="O45" i="12" s="1"/>
  <c r="Y40" i="12"/>
  <c r="V37" i="12"/>
  <c r="N37" i="12" s="1"/>
  <c r="Y32" i="12"/>
  <c r="V29" i="12"/>
  <c r="N29" i="12" s="1"/>
  <c r="Y24" i="12"/>
  <c r="V21" i="12"/>
  <c r="N21" i="12" s="1"/>
  <c r="Y71" i="12"/>
  <c r="O71" i="12" s="1"/>
  <c r="V66" i="12"/>
  <c r="N66" i="12" s="1"/>
  <c r="Y63" i="12"/>
  <c r="O63" i="12" s="1"/>
  <c r="V58" i="12"/>
  <c r="N58" i="12" s="1"/>
  <c r="Y55" i="12"/>
  <c r="O55" i="12" s="1"/>
  <c r="V53" i="12"/>
  <c r="N53" i="12" s="1"/>
  <c r="V51" i="12"/>
  <c r="N51" i="12" s="1"/>
  <c r="V49" i="12"/>
  <c r="N49" i="12" s="1"/>
  <c r="V47" i="12"/>
  <c r="N47" i="12" s="1"/>
  <c r="V45" i="12"/>
  <c r="N45" i="12" s="1"/>
  <c r="Y43" i="12"/>
  <c r="V40" i="12"/>
  <c r="N40" i="12" s="1"/>
  <c r="Y35" i="12"/>
  <c r="V24" i="12"/>
  <c r="N24" i="12" s="1"/>
  <c r="Y19" i="12"/>
  <c r="V71" i="12"/>
  <c r="N71" i="12" s="1"/>
  <c r="Y68" i="12"/>
  <c r="O68" i="12" s="1"/>
  <c r="V63" i="12"/>
  <c r="N63" i="12" s="1"/>
  <c r="Y60" i="12"/>
  <c r="O60" i="12" s="1"/>
  <c r="V55" i="12"/>
  <c r="N55" i="12" s="1"/>
  <c r="V43" i="12"/>
  <c r="N43" i="12" s="1"/>
  <c r="Y38" i="12"/>
  <c r="V35" i="12"/>
  <c r="N35" i="12" s="1"/>
  <c r="Y30" i="12"/>
  <c r="V27" i="12"/>
  <c r="N27" i="12" s="1"/>
  <c r="Y22" i="12"/>
  <c r="V19" i="12"/>
  <c r="N19" i="12" s="1"/>
  <c r="V60" i="12"/>
  <c r="N60" i="12" s="1"/>
  <c r="Y70" i="12"/>
  <c r="O70" i="12" s="1"/>
  <c r="V65" i="12"/>
  <c r="N65" i="12" s="1"/>
  <c r="Y62" i="12"/>
  <c r="O62" i="12" s="1"/>
  <c r="V57" i="12"/>
  <c r="N57" i="12" s="1"/>
  <c r="Y54" i="12"/>
  <c r="O54" i="12" s="1"/>
  <c r="Y52" i="12"/>
  <c r="O52" i="12" s="1"/>
  <c r="Y50" i="12"/>
  <c r="O50" i="12" s="1"/>
  <c r="Y48" i="12"/>
  <c r="O48" i="12" s="1"/>
  <c r="Y46" i="12"/>
  <c r="O46" i="12" s="1"/>
  <c r="Y44" i="12"/>
  <c r="V41" i="12"/>
  <c r="N41" i="12" s="1"/>
  <c r="Y36" i="12"/>
  <c r="V33" i="12"/>
  <c r="N33" i="12" s="1"/>
  <c r="Y28" i="12"/>
  <c r="V25" i="12"/>
  <c r="N25" i="12" s="1"/>
  <c r="Y20" i="12"/>
  <c r="Y33" i="12"/>
  <c r="Y57" i="12"/>
  <c r="O57" i="12" s="1"/>
  <c r="Y25" i="12"/>
  <c r="V22" i="12"/>
  <c r="N22" i="12" s="1"/>
  <c r="Y41" i="12"/>
  <c r="V38" i="12"/>
  <c r="N38" i="12" s="1"/>
  <c r="V30" i="12"/>
  <c r="N30" i="12" s="1"/>
  <c r="S44" i="12" l="1"/>
  <c r="O44" i="12"/>
  <c r="S23" i="12"/>
  <c r="O23" i="12"/>
  <c r="O33" i="12"/>
  <c r="S33" i="12"/>
  <c r="S35" i="12"/>
  <c r="O35" i="12"/>
  <c r="S32" i="12"/>
  <c r="O32" i="12"/>
  <c r="O29" i="12"/>
  <c r="S29" i="12"/>
  <c r="S20" i="12"/>
  <c r="O20" i="12"/>
  <c r="O37" i="12"/>
  <c r="S37" i="12"/>
  <c r="S26" i="12"/>
  <c r="O26" i="12"/>
  <c r="S25" i="12"/>
  <c r="O25" i="12"/>
  <c r="S42" i="12"/>
  <c r="O42" i="12"/>
  <c r="S38" i="12"/>
  <c r="O38" i="12"/>
  <c r="S31" i="12"/>
  <c r="O31" i="12"/>
  <c r="S43" i="12"/>
  <c r="O43" i="12"/>
  <c r="S40" i="12"/>
  <c r="O40" i="12"/>
  <c r="S28" i="12"/>
  <c r="O28" i="12"/>
  <c r="S22" i="12"/>
  <c r="O22" i="12"/>
  <c r="S39" i="12"/>
  <c r="O39" i="12"/>
  <c r="S24" i="12"/>
  <c r="O24" i="12"/>
  <c r="S41" i="12"/>
  <c r="O41" i="12"/>
  <c r="S34" i="12"/>
  <c r="O34" i="12"/>
  <c r="S13" i="12"/>
  <c r="S19" i="12"/>
  <c r="O19" i="12"/>
  <c r="O21" i="12"/>
  <c r="S21" i="12"/>
  <c r="S27" i="12"/>
  <c r="O27" i="12"/>
  <c r="S36" i="12"/>
  <c r="O36" i="12"/>
  <c r="S30" i="12"/>
  <c r="O30" i="12"/>
  <c r="F8" i="8"/>
  <c r="BL30" i="2" l="1"/>
  <c r="BL28" i="2"/>
  <c r="BL29" i="2"/>
  <c r="L15" i="11"/>
  <c r="B6" i="11"/>
  <c r="BL17" i="2"/>
  <c r="BL18" i="2"/>
  <c r="BL16" i="2"/>
  <c r="F15" i="11"/>
  <c r="A6" i="11"/>
  <c r="BL25" i="2"/>
  <c r="BL26" i="2"/>
  <c r="BL27" i="2"/>
  <c r="BL19" i="2"/>
  <c r="BL20" i="2"/>
  <c r="BL21" i="2"/>
  <c r="BL22" i="2"/>
  <c r="BL23" i="2"/>
  <c r="BL24" i="2"/>
  <c r="AD29" i="2"/>
  <c r="AD30" i="2"/>
  <c r="AD28" i="2"/>
  <c r="AD22" i="2"/>
  <c r="AD23" i="2"/>
  <c r="AD24" i="2"/>
  <c r="AD17" i="2"/>
  <c r="AD18" i="2"/>
  <c r="AD16" i="2"/>
  <c r="AD25" i="2"/>
  <c r="AD26" i="2"/>
  <c r="AD27" i="2"/>
  <c r="AD21" i="2"/>
  <c r="AD19" i="2"/>
  <c r="AD20" i="2"/>
  <c r="BP44" i="11"/>
  <c r="CA8" i="2"/>
  <c r="B6" i="10"/>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5" i="10"/>
  <c r="K10" i="8" l="1"/>
  <c r="AX9" i="2"/>
  <c r="AX8" i="2"/>
  <c r="AK9" i="2"/>
  <c r="B8" i="7"/>
  <c r="E10" i="7" l="1"/>
  <c r="A9" i="7"/>
  <c r="A8" i="7"/>
  <c r="B8" i="3"/>
  <c r="E10" i="3"/>
  <c r="A9" i="3"/>
  <c r="BL15" i="2" l="1"/>
  <c r="BL14" i="2"/>
  <c r="BL13" i="2"/>
  <c r="AD13" i="2"/>
  <c r="AD14" i="2"/>
  <c r="AD15" i="2"/>
  <c r="S319" i="2" l="1"/>
  <c r="T319" i="2"/>
  <c r="A14" i="8"/>
  <c r="A22" i="8"/>
  <c r="A15" i="8"/>
  <c r="A23" i="8"/>
  <c r="A31" i="8"/>
  <c r="A39" i="8"/>
  <c r="A47" i="8"/>
  <c r="A32" i="8"/>
  <c r="A40" i="8"/>
  <c r="A48" i="8"/>
  <c r="A30" i="8"/>
  <c r="A24" i="8"/>
  <c r="A17" i="8"/>
  <c r="A25" i="8"/>
  <c r="A33" i="8"/>
  <c r="A41" i="8"/>
  <c r="A49" i="8"/>
  <c r="A28" i="8"/>
  <c r="A52" i="8"/>
  <c r="A37" i="8"/>
  <c r="A38" i="8"/>
  <c r="A18" i="8"/>
  <c r="A26" i="8"/>
  <c r="A34" i="8"/>
  <c r="A42" i="8"/>
  <c r="A50" i="8"/>
  <c r="A36" i="8"/>
  <c r="A21" i="8"/>
  <c r="A19" i="8"/>
  <c r="A27" i="8"/>
  <c r="A35" i="8"/>
  <c r="A43" i="8"/>
  <c r="A51" i="8"/>
  <c r="A20" i="8"/>
  <c r="A44" i="8"/>
  <c r="A29" i="8"/>
  <c r="A45" i="8"/>
  <c r="A46" i="8"/>
  <c r="S25" i="2" l="1"/>
  <c r="S13" i="2"/>
  <c r="S28" i="2"/>
  <c r="S16" i="2"/>
  <c r="S19" i="2"/>
  <c r="S22" i="2"/>
  <c r="T13" i="2"/>
  <c r="K96" i="8" l="1"/>
  <c r="K53" i="8"/>
  <c r="K95" i="8"/>
  <c r="K28" i="8"/>
  <c r="K62" i="8"/>
  <c r="K47" i="8"/>
  <c r="K40" i="8"/>
  <c r="K69" i="8"/>
  <c r="K89" i="8"/>
  <c r="K74" i="8"/>
  <c r="K91" i="8"/>
  <c r="K41" i="8"/>
  <c r="K109" i="8"/>
  <c r="K106" i="8"/>
  <c r="K70" i="8"/>
  <c r="K23" i="8"/>
  <c r="K43" i="8"/>
  <c r="K16" i="8"/>
  <c r="K92" i="8"/>
  <c r="K66" i="8"/>
  <c r="K32" i="8"/>
  <c r="K17" i="8"/>
  <c r="K111" i="8"/>
  <c r="K26" i="8"/>
  <c r="K71" i="8"/>
  <c r="K68" i="8"/>
  <c r="K45" i="8"/>
  <c r="K65" i="8"/>
  <c r="K25" i="8"/>
  <c r="K87" i="8"/>
  <c r="K20" i="8"/>
  <c r="K80" i="8"/>
  <c r="K103" i="8"/>
  <c r="K22" i="8"/>
  <c r="K44" i="8"/>
  <c r="K81" i="8"/>
  <c r="K29" i="8"/>
  <c r="K90" i="8"/>
  <c r="K56" i="8"/>
  <c r="K30" i="8"/>
  <c r="K42" i="8"/>
  <c r="K52" i="8"/>
  <c r="K78" i="8"/>
  <c r="K84" i="8"/>
  <c r="K57" i="8"/>
  <c r="K104" i="8"/>
  <c r="K59" i="8"/>
  <c r="K37" i="8"/>
  <c r="K18" i="8"/>
  <c r="K54" i="8"/>
  <c r="K19" i="8"/>
  <c r="K33" i="8"/>
  <c r="K108" i="8"/>
  <c r="K21" i="8"/>
  <c r="K61" i="8"/>
  <c r="K72" i="8"/>
  <c r="K94" i="8"/>
  <c r="K38" i="8"/>
  <c r="K39" i="8"/>
  <c r="K36" i="8"/>
  <c r="K105" i="8"/>
  <c r="K82" i="8"/>
  <c r="K63" i="8"/>
  <c r="K83" i="8"/>
  <c r="K97" i="8"/>
  <c r="K73" i="8"/>
  <c r="K35" i="8"/>
  <c r="K31" i="8"/>
  <c r="K27" i="8"/>
  <c r="K49" i="8"/>
  <c r="K112" i="8"/>
  <c r="K58" i="8"/>
  <c r="K24" i="8"/>
  <c r="K100" i="8"/>
  <c r="K67" i="8"/>
  <c r="K86" i="8"/>
  <c r="K85" i="8"/>
  <c r="K60" i="8"/>
  <c r="K34" i="8"/>
  <c r="K79" i="8"/>
  <c r="K99" i="8"/>
  <c r="K51" i="8"/>
  <c r="K107" i="8"/>
  <c r="K77" i="8"/>
  <c r="K102" i="8"/>
  <c r="K93" i="8"/>
  <c r="K88" i="8"/>
  <c r="K110" i="8"/>
  <c r="K55" i="8"/>
  <c r="K75" i="8"/>
  <c r="K48" i="8"/>
  <c r="K101" i="8"/>
  <c r="K98" i="8"/>
  <c r="K46" i="8"/>
  <c r="K76" i="8"/>
  <c r="K50" i="8"/>
  <c r="K64" i="8"/>
  <c r="F55" i="8"/>
  <c r="I55" i="8" s="1"/>
  <c r="G40" i="8"/>
  <c r="J40" i="8" s="1"/>
  <c r="G18" i="8"/>
  <c r="J18" i="8" s="1"/>
  <c r="E18" i="8"/>
  <c r="E82" i="8"/>
  <c r="G75" i="8"/>
  <c r="J75" i="8" s="1"/>
  <c r="G26" i="8"/>
  <c r="J26" i="8" s="1"/>
  <c r="E26" i="8"/>
  <c r="E71" i="8"/>
  <c r="F34" i="8"/>
  <c r="I34" i="8" s="1"/>
  <c r="F30" i="8"/>
  <c r="I30" i="8" s="1"/>
  <c r="G76" i="8"/>
  <c r="J76" i="8" s="1"/>
  <c r="F72" i="8"/>
  <c r="I72" i="8" s="1"/>
  <c r="F77" i="8"/>
  <c r="I77" i="8" s="1"/>
  <c r="E53" i="8"/>
  <c r="G57" i="8"/>
  <c r="J57" i="8" s="1"/>
  <c r="E51" i="8"/>
  <c r="F24" i="8"/>
  <c r="I24" i="8" s="1"/>
  <c r="G55" i="8"/>
  <c r="J55" i="8" s="1"/>
  <c r="F61" i="8"/>
  <c r="I61" i="8" s="1"/>
  <c r="E17" i="8"/>
  <c r="E52" i="8"/>
  <c r="F69" i="8"/>
  <c r="I69" i="8" s="1"/>
  <c r="F48" i="8"/>
  <c r="I48" i="8" s="1"/>
  <c r="F83" i="8"/>
  <c r="I83" i="8" s="1"/>
  <c r="E60" i="8"/>
  <c r="G34" i="8"/>
  <c r="J34" i="8" s="1"/>
  <c r="E34" i="8"/>
  <c r="F68" i="8"/>
  <c r="I68" i="8" s="1"/>
  <c r="G30" i="8"/>
  <c r="J30" i="8" s="1"/>
  <c r="F79" i="8"/>
  <c r="I79" i="8" s="1"/>
  <c r="E35" i="8"/>
  <c r="F78" i="8"/>
  <c r="I78" i="8" s="1"/>
  <c r="F50" i="8"/>
  <c r="I50" i="8" s="1"/>
  <c r="F43" i="8"/>
  <c r="I43" i="8" s="1"/>
  <c r="E80" i="8"/>
  <c r="F57" i="8"/>
  <c r="I57" i="8" s="1"/>
  <c r="F38" i="8"/>
  <c r="I38" i="8" s="1"/>
  <c r="F66" i="8"/>
  <c r="I66" i="8" s="1"/>
  <c r="E22" i="8"/>
  <c r="F59" i="8"/>
  <c r="I59" i="8" s="1"/>
  <c r="G61" i="8"/>
  <c r="J61" i="8" s="1"/>
  <c r="G17" i="8"/>
  <c r="J17" i="8" s="1"/>
  <c r="E81" i="8"/>
  <c r="F82" i="8"/>
  <c r="I82" i="8" s="1"/>
  <c r="G69" i="8"/>
  <c r="J69" i="8" s="1"/>
  <c r="E19" i="8"/>
  <c r="F56" i="8"/>
  <c r="I56" i="8" s="1"/>
  <c r="G68" i="8"/>
  <c r="J68" i="8" s="1"/>
  <c r="G79" i="8"/>
  <c r="J79" i="8" s="1"/>
  <c r="F64" i="8"/>
  <c r="I64" i="8" s="1"/>
  <c r="E21" i="8"/>
  <c r="F23" i="8"/>
  <c r="I23" i="8" s="1"/>
  <c r="G78" i="8"/>
  <c r="J78" i="8" s="1"/>
  <c r="G72" i="8"/>
  <c r="J72" i="8" s="1"/>
  <c r="G50" i="8"/>
  <c r="J50" i="8" s="1"/>
  <c r="E50" i="8"/>
  <c r="F53" i="8"/>
  <c r="I53" i="8" s="1"/>
  <c r="G43" i="8"/>
  <c r="J43" i="8" s="1"/>
  <c r="E31" i="8"/>
  <c r="G38" i="8"/>
  <c r="J38" i="8" s="1"/>
  <c r="F51" i="8"/>
  <c r="I51" i="8" s="1"/>
  <c r="G24" i="8"/>
  <c r="J24" i="8" s="1"/>
  <c r="G66" i="8"/>
  <c r="J66" i="8" s="1"/>
  <c r="E66" i="8"/>
  <c r="G59" i="8"/>
  <c r="J59" i="8" s="1"/>
  <c r="E47" i="8"/>
  <c r="E40" i="8"/>
  <c r="F17" i="8"/>
  <c r="I17" i="8" s="1"/>
  <c r="F52" i="8"/>
  <c r="I52" i="8" s="1"/>
  <c r="E63" i="8"/>
  <c r="G48" i="8"/>
  <c r="J48" i="8" s="1"/>
  <c r="F60" i="8"/>
  <c r="I60" i="8" s="1"/>
  <c r="F71" i="8"/>
  <c r="I71" i="8" s="1"/>
  <c r="E27" i="8"/>
  <c r="F42" i="8"/>
  <c r="I42" i="8" s="1"/>
  <c r="F35" i="8"/>
  <c r="I35" i="8" s="1"/>
  <c r="G23" i="8"/>
  <c r="J23" i="8" s="1"/>
  <c r="E49" i="8"/>
  <c r="E77" i="8"/>
  <c r="G53" i="8"/>
  <c r="J53" i="8" s="1"/>
  <c r="E20" i="8"/>
  <c r="F80" i="8"/>
  <c r="I80" i="8" s="1"/>
  <c r="G51" i="8"/>
  <c r="J51" i="8" s="1"/>
  <c r="E39" i="8"/>
  <c r="E65" i="8"/>
  <c r="E62" i="8"/>
  <c r="F22" i="8"/>
  <c r="I22" i="8" s="1"/>
  <c r="E36" i="8"/>
  <c r="F81" i="8"/>
  <c r="I81" i="8" s="1"/>
  <c r="G82" i="8"/>
  <c r="J82" i="8" s="1"/>
  <c r="G52" i="8"/>
  <c r="J52" i="8" s="1"/>
  <c r="E25" i="8"/>
  <c r="F19" i="8"/>
  <c r="I19" i="8" s="1"/>
  <c r="G60" i="8"/>
  <c r="J60" i="8" s="1"/>
  <c r="G71" i="8"/>
  <c r="J71" i="8" s="1"/>
  <c r="G56" i="8"/>
  <c r="J56" i="8" s="1"/>
  <c r="E46" i="8"/>
  <c r="G64" i="8"/>
  <c r="J64" i="8" s="1"/>
  <c r="E45" i="8"/>
  <c r="G42" i="8"/>
  <c r="J42" i="8" s="1"/>
  <c r="E42" i="8"/>
  <c r="F21" i="8"/>
  <c r="I21" i="8" s="1"/>
  <c r="G35" i="8"/>
  <c r="J35" i="8" s="1"/>
  <c r="E70" i="8"/>
  <c r="G49" i="8"/>
  <c r="J49" i="8" s="1"/>
  <c r="G77" i="8"/>
  <c r="J77" i="8" s="1"/>
  <c r="G80" i="8"/>
  <c r="J80" i="8" s="1"/>
  <c r="E28" i="8"/>
  <c r="G65" i="8"/>
  <c r="J65" i="8" s="1"/>
  <c r="G22" i="8"/>
  <c r="J22" i="8" s="1"/>
  <c r="E29" i="8"/>
  <c r="E55" i="8"/>
  <c r="G81" i="8"/>
  <c r="J81" i="8" s="1"/>
  <c r="E75" i="8"/>
  <c r="G25" i="8"/>
  <c r="J25" i="8" s="1"/>
  <c r="G19" i="8"/>
  <c r="J19" i="8" s="1"/>
  <c r="E83" i="8"/>
  <c r="E33" i="8"/>
  <c r="F27" i="8"/>
  <c r="I27" i="8" s="1"/>
  <c r="E41" i="8"/>
  <c r="G21" i="8"/>
  <c r="J21" i="8" s="1"/>
  <c r="E76" i="8"/>
  <c r="E72" i="8"/>
  <c r="F49" i="8"/>
  <c r="I49" i="8" s="1"/>
  <c r="F40" i="8"/>
  <c r="I40" i="8" s="1"/>
  <c r="F63" i="8"/>
  <c r="I63" i="8" s="1"/>
  <c r="E48" i="8"/>
  <c r="F25" i="8"/>
  <c r="I25" i="8" s="1"/>
  <c r="G33" i="8"/>
  <c r="J33" i="8" s="1"/>
  <c r="G27" i="8"/>
  <c r="J27" i="8" s="1"/>
  <c r="E30" i="8"/>
  <c r="F46" i="8"/>
  <c r="I46" i="8" s="1"/>
  <c r="G41" i="8"/>
  <c r="J41" i="8" s="1"/>
  <c r="F45" i="8"/>
  <c r="I45" i="8" s="1"/>
  <c r="F70" i="8"/>
  <c r="I70" i="8" s="1"/>
  <c r="G20" i="8"/>
  <c r="J20" i="8" s="1"/>
  <c r="G31" i="8"/>
  <c r="J31" i="8" s="1"/>
  <c r="G58" i="8"/>
  <c r="J58" i="8" s="1"/>
  <c r="E58" i="8"/>
  <c r="F28" i="8"/>
  <c r="I28" i="8" s="1"/>
  <c r="F39" i="8"/>
  <c r="I39" i="8" s="1"/>
  <c r="G62" i="8"/>
  <c r="J62" i="8" s="1"/>
  <c r="G36" i="8"/>
  <c r="J36" i="8" s="1"/>
  <c r="G47" i="8"/>
  <c r="J47" i="8" s="1"/>
  <c r="F29" i="8"/>
  <c r="I29" i="8" s="1"/>
  <c r="E78" i="8"/>
  <c r="G39" i="8"/>
  <c r="J39" i="8" s="1"/>
  <c r="E59" i="8"/>
  <c r="G29" i="8"/>
  <c r="J29" i="8" s="1"/>
  <c r="G74" i="8"/>
  <c r="J74" i="8" s="1"/>
  <c r="E74" i="8"/>
  <c r="G67" i="8"/>
  <c r="J67" i="8" s="1"/>
  <c r="E61" i="8"/>
  <c r="F75" i="8"/>
  <c r="I75" i="8" s="1"/>
  <c r="F26" i="8"/>
  <c r="I26" i="8" s="1"/>
  <c r="E56" i="8"/>
  <c r="E79" i="8"/>
  <c r="F62" i="8"/>
  <c r="I62" i="8" s="1"/>
  <c r="F32" i="8"/>
  <c r="I32" i="8" s="1"/>
  <c r="F54" i="8"/>
  <c r="I54" i="8" s="1"/>
  <c r="E44" i="8"/>
  <c r="F37" i="8"/>
  <c r="I37" i="8" s="1"/>
  <c r="F73" i="8"/>
  <c r="I73" i="8" s="1"/>
  <c r="E57" i="8"/>
  <c r="G54" i="8"/>
  <c r="J54" i="8" s="1"/>
  <c r="G37" i="8"/>
  <c r="J37" i="8" s="1"/>
  <c r="F33" i="8"/>
  <c r="I33" i="8" s="1"/>
  <c r="G46" i="8"/>
  <c r="J46" i="8" s="1"/>
  <c r="F31" i="8"/>
  <c r="I31" i="8" s="1"/>
  <c r="E24" i="8"/>
  <c r="F36" i="8"/>
  <c r="I36" i="8" s="1"/>
  <c r="F47" i="8"/>
  <c r="I47" i="8" s="1"/>
  <c r="G32" i="8"/>
  <c r="J32" i="8" s="1"/>
  <c r="F44" i="8"/>
  <c r="I44" i="8" s="1"/>
  <c r="E69" i="8"/>
  <c r="E64" i="8"/>
  <c r="F76" i="8"/>
  <c r="I76" i="8" s="1"/>
  <c r="E43" i="8"/>
  <c r="E38" i="8"/>
  <c r="G28" i="8"/>
  <c r="J28" i="8" s="1"/>
  <c r="E73" i="8"/>
  <c r="G44" i="8"/>
  <c r="J44" i="8" s="1"/>
  <c r="F18" i="8"/>
  <c r="I18" i="8" s="1"/>
  <c r="E68" i="8"/>
  <c r="G70" i="8"/>
  <c r="J70" i="8" s="1"/>
  <c r="G83" i="8"/>
  <c r="J83" i="8" s="1"/>
  <c r="F58" i="8"/>
  <c r="I58" i="8" s="1"/>
  <c r="G73" i="8"/>
  <c r="J73" i="8" s="1"/>
  <c r="E67" i="8"/>
  <c r="G63" i="8"/>
  <c r="J63" i="8" s="1"/>
  <c r="F41" i="8"/>
  <c r="I41" i="8" s="1"/>
  <c r="E32" i="8"/>
  <c r="G45" i="8"/>
  <c r="J45" i="8" s="1"/>
  <c r="E23" i="8"/>
  <c r="F20" i="8"/>
  <c r="I20" i="8" s="1"/>
  <c r="F65" i="8"/>
  <c r="I65" i="8" s="1"/>
  <c r="F74" i="8"/>
  <c r="I74" i="8" s="1"/>
  <c r="E54" i="8"/>
  <c r="F67" i="8"/>
  <c r="I67" i="8" s="1"/>
  <c r="E37" i="8"/>
  <c r="BS40" i="11"/>
  <c r="BS25" i="11"/>
  <c r="BS35" i="11"/>
  <c r="BS30" i="11"/>
  <c r="AJ37" i="11"/>
  <c r="E112" i="8"/>
  <c r="G106" i="8"/>
  <c r="J106" i="8" s="1"/>
  <c r="F105" i="8"/>
  <c r="I105" i="8" s="1"/>
  <c r="E104" i="8"/>
  <c r="G98" i="8"/>
  <c r="J98" i="8" s="1"/>
  <c r="F97" i="8"/>
  <c r="I97" i="8" s="1"/>
  <c r="E96" i="8"/>
  <c r="G90" i="8"/>
  <c r="J90" i="8" s="1"/>
  <c r="F89" i="8"/>
  <c r="I89" i="8" s="1"/>
  <c r="E88" i="8"/>
  <c r="G107" i="8"/>
  <c r="J107" i="8" s="1"/>
  <c r="F106" i="8"/>
  <c r="I106" i="8" s="1"/>
  <c r="E105" i="8"/>
  <c r="G99" i="8"/>
  <c r="J99" i="8" s="1"/>
  <c r="F98" i="8"/>
  <c r="I98" i="8" s="1"/>
  <c r="E97" i="8"/>
  <c r="G91" i="8"/>
  <c r="J91" i="8" s="1"/>
  <c r="F90" i="8"/>
  <c r="I90" i="8" s="1"/>
  <c r="E89" i="8"/>
  <c r="G108" i="8"/>
  <c r="J108" i="8" s="1"/>
  <c r="F107" i="8"/>
  <c r="I107" i="8" s="1"/>
  <c r="E106" i="8"/>
  <c r="G100" i="8"/>
  <c r="J100" i="8" s="1"/>
  <c r="F99" i="8"/>
  <c r="I99" i="8" s="1"/>
  <c r="E98" i="8"/>
  <c r="G92" i="8"/>
  <c r="J92" i="8" s="1"/>
  <c r="F91" i="8"/>
  <c r="I91" i="8" s="1"/>
  <c r="E90" i="8"/>
  <c r="G84" i="8"/>
  <c r="J84" i="8" s="1"/>
  <c r="G109" i="8"/>
  <c r="J109" i="8" s="1"/>
  <c r="F108" i="8"/>
  <c r="I108" i="8" s="1"/>
  <c r="E107" i="8"/>
  <c r="G101" i="8"/>
  <c r="J101" i="8" s="1"/>
  <c r="F100" i="8"/>
  <c r="I100" i="8" s="1"/>
  <c r="E99" i="8"/>
  <c r="G93" i="8"/>
  <c r="J93" i="8" s="1"/>
  <c r="F92" i="8"/>
  <c r="I92" i="8" s="1"/>
  <c r="E91" i="8"/>
  <c r="G85" i="8"/>
  <c r="J85" i="8" s="1"/>
  <c r="F84" i="8"/>
  <c r="I84" i="8" s="1"/>
  <c r="G110" i="8"/>
  <c r="J110" i="8" s="1"/>
  <c r="F109" i="8"/>
  <c r="I109" i="8" s="1"/>
  <c r="E108" i="8"/>
  <c r="G102" i="8"/>
  <c r="J102" i="8" s="1"/>
  <c r="F101" i="8"/>
  <c r="I101" i="8" s="1"/>
  <c r="E100" i="8"/>
  <c r="G94" i="8"/>
  <c r="J94" i="8" s="1"/>
  <c r="F93" i="8"/>
  <c r="I93" i="8" s="1"/>
  <c r="E92" i="8"/>
  <c r="G86" i="8"/>
  <c r="J86" i="8" s="1"/>
  <c r="F85" i="8"/>
  <c r="I85" i="8" s="1"/>
  <c r="E84" i="8"/>
  <c r="G111" i="8"/>
  <c r="J111" i="8" s="1"/>
  <c r="F110" i="8"/>
  <c r="I110" i="8" s="1"/>
  <c r="E109" i="8"/>
  <c r="G103" i="8"/>
  <c r="J103" i="8" s="1"/>
  <c r="F102" i="8"/>
  <c r="I102" i="8" s="1"/>
  <c r="E101" i="8"/>
  <c r="G95" i="8"/>
  <c r="J95" i="8" s="1"/>
  <c r="F94" i="8"/>
  <c r="I94" i="8" s="1"/>
  <c r="E93" i="8"/>
  <c r="G87" i="8"/>
  <c r="J87" i="8" s="1"/>
  <c r="F86" i="8"/>
  <c r="I86" i="8" s="1"/>
  <c r="E85" i="8"/>
  <c r="G112" i="8"/>
  <c r="J112" i="8" s="1"/>
  <c r="F111" i="8"/>
  <c r="I111" i="8" s="1"/>
  <c r="E110" i="8"/>
  <c r="G104" i="8"/>
  <c r="J104" i="8" s="1"/>
  <c r="F103" i="8"/>
  <c r="I103" i="8" s="1"/>
  <c r="E102" i="8"/>
  <c r="G96" i="8"/>
  <c r="J96" i="8" s="1"/>
  <c r="F95" i="8"/>
  <c r="I95" i="8" s="1"/>
  <c r="E94" i="8"/>
  <c r="G88" i="8"/>
  <c r="J88" i="8" s="1"/>
  <c r="F87" i="8"/>
  <c r="I87" i="8" s="1"/>
  <c r="E86" i="8"/>
  <c r="F112" i="8"/>
  <c r="I112" i="8" s="1"/>
  <c r="E111" i="8"/>
  <c r="G105" i="8"/>
  <c r="J105" i="8" s="1"/>
  <c r="F104" i="8"/>
  <c r="I104" i="8" s="1"/>
  <c r="E103" i="8"/>
  <c r="G97" i="8"/>
  <c r="J97" i="8" s="1"/>
  <c r="F96" i="8"/>
  <c r="I96" i="8" s="1"/>
  <c r="E95" i="8"/>
  <c r="G89" i="8"/>
  <c r="J89" i="8" s="1"/>
  <c r="F88" i="8"/>
  <c r="I88" i="8" s="1"/>
  <c r="E87" i="8"/>
  <c r="K15" i="8"/>
  <c r="E16" i="8"/>
  <c r="H16" i="8" s="1"/>
  <c r="G14" i="8"/>
  <c r="J14" i="8" s="1"/>
  <c r="K14" i="8"/>
  <c r="G15" i="8"/>
  <c r="J15" i="8" s="1"/>
  <c r="F14" i="8"/>
  <c r="I14" i="8" s="1"/>
  <c r="G16" i="8"/>
  <c r="J16" i="8" s="1"/>
  <c r="F15" i="8"/>
  <c r="I15" i="8" s="1"/>
  <c r="E14" i="8"/>
  <c r="F16" i="8"/>
  <c r="I16" i="8" s="1"/>
  <c r="E15" i="8"/>
  <c r="G13" i="8"/>
  <c r="J13" i="8" s="1"/>
  <c r="F13" i="8"/>
  <c r="I13" i="8" s="1"/>
  <c r="K13" i="8"/>
  <c r="E13" i="8"/>
  <c r="H13" i="8" s="1"/>
  <c r="BC19" i="11"/>
  <c r="BC39" i="11"/>
  <c r="BC42" i="11"/>
  <c r="BC34" i="11"/>
  <c r="BC32" i="11"/>
  <c r="BC22" i="11"/>
  <c r="BC37" i="11"/>
  <c r="BC27" i="11"/>
  <c r="BC29" i="11"/>
  <c r="BS20" i="11"/>
  <c r="BC24" i="11"/>
  <c r="D91" i="8" l="1"/>
  <c r="H91" i="8"/>
  <c r="D15" i="8"/>
  <c r="H15" i="8"/>
  <c r="D101" i="8"/>
  <c r="H101" i="8"/>
  <c r="D88" i="8"/>
  <c r="H88" i="8"/>
  <c r="D69" i="8"/>
  <c r="H69" i="8"/>
  <c r="D74" i="8"/>
  <c r="H74" i="8"/>
  <c r="D48" i="8"/>
  <c r="H48" i="8"/>
  <c r="D29" i="8"/>
  <c r="H29" i="8"/>
  <c r="D77" i="8"/>
  <c r="H77" i="8"/>
  <c r="D22" i="8"/>
  <c r="H22" i="8"/>
  <c r="D35" i="8"/>
  <c r="H35" i="8"/>
  <c r="D26" i="8"/>
  <c r="H26" i="8"/>
  <c r="D111" i="8"/>
  <c r="H111" i="8"/>
  <c r="D110" i="8"/>
  <c r="H110" i="8"/>
  <c r="D108" i="8"/>
  <c r="H108" i="8"/>
  <c r="D103" i="8"/>
  <c r="H103" i="8"/>
  <c r="D94" i="8"/>
  <c r="H94" i="8"/>
  <c r="D92" i="8"/>
  <c r="H92" i="8"/>
  <c r="D98" i="8"/>
  <c r="H98" i="8"/>
  <c r="D112" i="8"/>
  <c r="H112" i="8"/>
  <c r="D54" i="8"/>
  <c r="H54" i="8"/>
  <c r="D33" i="8"/>
  <c r="H33" i="8"/>
  <c r="D62" i="8"/>
  <c r="H62" i="8"/>
  <c r="D49" i="8"/>
  <c r="H49" i="8"/>
  <c r="D63" i="8"/>
  <c r="H63" i="8"/>
  <c r="D19" i="8"/>
  <c r="H19" i="8"/>
  <c r="D53" i="8"/>
  <c r="H53" i="8"/>
  <c r="D107" i="8"/>
  <c r="H107" i="8"/>
  <c r="D97" i="8"/>
  <c r="H97" i="8"/>
  <c r="D67" i="8"/>
  <c r="H67" i="8"/>
  <c r="D73" i="8"/>
  <c r="H73" i="8"/>
  <c r="D79" i="8"/>
  <c r="H79" i="8"/>
  <c r="D83" i="8"/>
  <c r="H83" i="8"/>
  <c r="D42" i="8"/>
  <c r="H42" i="8"/>
  <c r="D65" i="8"/>
  <c r="H65" i="8"/>
  <c r="D52" i="8"/>
  <c r="H52" i="8"/>
  <c r="D85" i="8"/>
  <c r="H85" i="8"/>
  <c r="D87" i="8"/>
  <c r="H87" i="8"/>
  <c r="D109" i="8"/>
  <c r="H109" i="8"/>
  <c r="D96" i="8"/>
  <c r="H96" i="8"/>
  <c r="D57" i="8"/>
  <c r="H57" i="8"/>
  <c r="D56" i="8"/>
  <c r="H56" i="8"/>
  <c r="D59" i="8"/>
  <c r="H59" i="8"/>
  <c r="D28" i="8"/>
  <c r="H28" i="8"/>
  <c r="D25" i="8"/>
  <c r="H25" i="8"/>
  <c r="D39" i="8"/>
  <c r="H39" i="8"/>
  <c r="D17" i="8"/>
  <c r="H17" i="8"/>
  <c r="D82" i="8"/>
  <c r="H82" i="8"/>
  <c r="D100" i="8"/>
  <c r="H100" i="8"/>
  <c r="D30" i="8"/>
  <c r="H30" i="8"/>
  <c r="D72" i="8"/>
  <c r="H72" i="8"/>
  <c r="D45" i="8"/>
  <c r="H45" i="8"/>
  <c r="D40" i="8"/>
  <c r="H40" i="8"/>
  <c r="D31" i="8"/>
  <c r="H31" i="8"/>
  <c r="D21" i="8"/>
  <c r="H21" i="8"/>
  <c r="D81" i="8"/>
  <c r="H81" i="8"/>
  <c r="D80" i="8"/>
  <c r="H80" i="8"/>
  <c r="D34" i="8"/>
  <c r="H34" i="8"/>
  <c r="D18" i="8"/>
  <c r="H18" i="8"/>
  <c r="D102" i="8"/>
  <c r="H102" i="8"/>
  <c r="D106" i="8"/>
  <c r="H106" i="8"/>
  <c r="D38" i="8"/>
  <c r="H38" i="8"/>
  <c r="D58" i="8"/>
  <c r="H58" i="8"/>
  <c r="D93" i="8"/>
  <c r="H93" i="8"/>
  <c r="D105" i="8"/>
  <c r="H105" i="8"/>
  <c r="D23" i="8"/>
  <c r="H23" i="8"/>
  <c r="D43" i="8"/>
  <c r="H43" i="8"/>
  <c r="D24" i="8"/>
  <c r="H24" i="8"/>
  <c r="D78" i="8"/>
  <c r="H78" i="8"/>
  <c r="D76" i="8"/>
  <c r="H76" i="8"/>
  <c r="D75" i="8"/>
  <c r="H75" i="8"/>
  <c r="D27" i="8"/>
  <c r="H27" i="8"/>
  <c r="D47" i="8"/>
  <c r="H47" i="8"/>
  <c r="D14" i="8"/>
  <c r="H14" i="8"/>
  <c r="D95" i="8"/>
  <c r="H95" i="8"/>
  <c r="D86" i="8"/>
  <c r="H86" i="8"/>
  <c r="D84" i="8"/>
  <c r="H84" i="8"/>
  <c r="D90" i="8"/>
  <c r="H90" i="8"/>
  <c r="D104" i="8"/>
  <c r="H104" i="8"/>
  <c r="D44" i="8"/>
  <c r="H44" i="8"/>
  <c r="D61" i="8"/>
  <c r="H61" i="8"/>
  <c r="D46" i="8"/>
  <c r="H46" i="8"/>
  <c r="D20" i="8"/>
  <c r="H20" i="8"/>
  <c r="D60" i="8"/>
  <c r="H60" i="8"/>
  <c r="D99" i="8"/>
  <c r="H99" i="8"/>
  <c r="D89" i="8"/>
  <c r="H89" i="8"/>
  <c r="D37" i="8"/>
  <c r="H37" i="8"/>
  <c r="D32" i="8"/>
  <c r="H32" i="8"/>
  <c r="D68" i="8"/>
  <c r="H68" i="8"/>
  <c r="D64" i="8"/>
  <c r="H64" i="8"/>
  <c r="D41" i="8"/>
  <c r="H41" i="8"/>
  <c r="D55" i="8"/>
  <c r="H55" i="8"/>
  <c r="D70" i="8"/>
  <c r="H70" i="8"/>
  <c r="D36" i="8"/>
  <c r="H36" i="8"/>
  <c r="D66" i="8"/>
  <c r="H66" i="8"/>
  <c r="D50" i="8"/>
  <c r="H50" i="8"/>
  <c r="D51" i="8"/>
  <c r="H51" i="8"/>
  <c r="D71" i="8"/>
  <c r="H71" i="8"/>
  <c r="A13" i="8"/>
  <c r="D13" i="8"/>
  <c r="A16" i="8" l="1"/>
  <c r="D16" i="8"/>
</calcChain>
</file>

<file path=xl/sharedStrings.xml><?xml version="1.0" encoding="utf-8"?>
<sst xmlns="http://schemas.openxmlformats.org/spreadsheetml/2006/main" count="581" uniqueCount="146">
  <si>
    <t>nº</t>
  </si>
  <si>
    <t>Nome dos ginastas</t>
  </si>
  <si>
    <t>Escola</t>
  </si>
  <si>
    <t>CLDE</t>
  </si>
  <si>
    <t>porto</t>
  </si>
  <si>
    <t>ES AA</t>
  </si>
  <si>
    <t>Programa
de pontuação</t>
  </si>
  <si>
    <t>Menu</t>
  </si>
  <si>
    <t>Instruções</t>
  </si>
  <si>
    <t>Preencher a Data, Prova, Local e CLDE/DSR</t>
  </si>
  <si>
    <t>Data:</t>
  </si>
  <si>
    <t>Prova:</t>
  </si>
  <si>
    <t>1º encontro de ginástica</t>
  </si>
  <si>
    <t>Local</t>
  </si>
  <si>
    <t>ES Almeida Garrett</t>
  </si>
  <si>
    <t>Porto</t>
  </si>
  <si>
    <t>1
Ordenação</t>
  </si>
  <si>
    <t>2
Ordem de passagem</t>
  </si>
  <si>
    <t>José Emanuel Rocha - 2011-2021</t>
  </si>
  <si>
    <t>Ordem de passagem</t>
  </si>
  <si>
    <t xml:space="preserve">     Menu          Ordenação         </t>
  </si>
  <si>
    <t>Sorteio</t>
  </si>
  <si>
    <t>Depois de colocarem todas as equipas que vão entrar em competição, selecionar todos os dados até À coluna do circuito e fazer a "ordenação personalizada" pelos tipos de circuitos</t>
  </si>
  <si>
    <t xml:space="preserve">     Menu          Ordem de passagem  </t>
  </si>
  <si>
    <t>Após essa ordenação, fazer nova "ordenação personalizada" dos dados até à coluna do "Sorteio". Na ordenação, devem colocar como referencia a coluna do sorteio.</t>
  </si>
  <si>
    <t>Folha de construção da</t>
  </si>
  <si>
    <r>
      <t xml:space="preserve">Esta folha serve para prepar e organizar a ordem de passagem da competição
Aqui, podem digitar, apagar, ordenar e colar dados das fichas de inscrição </t>
    </r>
    <r>
      <rPr>
        <b/>
        <sz val="20"/>
        <color rgb="FF60497A"/>
        <rFont val="Times New Roman"/>
        <family val="1"/>
      </rPr>
      <t>IMPORTANTE:</t>
    </r>
    <r>
      <rPr>
        <sz val="20"/>
        <color rgb="FF60497A"/>
        <rFont val="Times New Roman"/>
        <family val="1"/>
      </rPr>
      <t xml:space="preserve"> os dados provenientes das fichas de inscrição devem ser colados como "valores (V)". </t>
    </r>
  </si>
  <si>
    <t>Ajuizamento</t>
  </si>
  <si>
    <t xml:space="preserve">  Menu</t>
  </si>
  <si>
    <t>Classificações</t>
  </si>
  <si>
    <t>Selecione toda a área a preto, copie e cole como 
"imagem ligada(A)" 
noutro excel, para servir de quadro eletrónico.</t>
  </si>
  <si>
    <t>Esta folha serve somente para colocarem as fotos dos pares/trios para que possam aparecer no quadro eletrónico.
Para ajustar a imagem ao respetivo espaço do par/trio, coloque a foto no respetivo espaço, carregue na tecla "ALT" e ajuste a foto às márgens do espaço. A foto ajusta automáticamente.</t>
  </si>
  <si>
    <t>Nome do par/trio</t>
  </si>
  <si>
    <t>Quadro de 
chamada</t>
  </si>
  <si>
    <t>3
Ajuizamento</t>
  </si>
  <si>
    <t>4
Classificações</t>
  </si>
  <si>
    <t>Alentejo Central</t>
  </si>
  <si>
    <t>Algarve</t>
  </si>
  <si>
    <t>Alto alentejo</t>
  </si>
  <si>
    <t>Amadora, Cascais e Oeiras</t>
  </si>
  <si>
    <t>Aveiro</t>
  </si>
  <si>
    <t>Baixo Alentejo e Alentejo Litoral</t>
  </si>
  <si>
    <t>Braga</t>
  </si>
  <si>
    <t>Bragança e Côa</t>
  </si>
  <si>
    <t>Castelo Branco</t>
  </si>
  <si>
    <t>Coimbra</t>
  </si>
  <si>
    <t>Entre Douro e Vouga</t>
  </si>
  <si>
    <t>Guarda</t>
  </si>
  <si>
    <t>Leiria</t>
  </si>
  <si>
    <t>Leziria e Médio tejo</t>
  </si>
  <si>
    <t>Lisboa</t>
  </si>
  <si>
    <t>Loures, Odivelas e Vila Franca de Xira</t>
  </si>
  <si>
    <t>Oeste</t>
  </si>
  <si>
    <t>Setúbal</t>
  </si>
  <si>
    <t>Sintra</t>
  </si>
  <si>
    <t>Tâmega</t>
  </si>
  <si>
    <t>Viana do Castelo</t>
  </si>
  <si>
    <t>Vila Real e Douro</t>
  </si>
  <si>
    <t>Viseu</t>
  </si>
  <si>
    <r>
      <t xml:space="preserve">Após terem trabalhado a ordem de passagem na folha da ordenação, copiar esses dados  e colar como "Valores (V)" nesta folha.
</t>
    </r>
    <r>
      <rPr>
        <b/>
        <sz val="18"/>
        <color rgb="FFFF0000"/>
        <rFont val="Times New Roman"/>
        <family val="1"/>
      </rPr>
      <t>IMPORTANTE:
 NUNCA ARRASTAR CÉLULAS</t>
    </r>
    <r>
      <rPr>
        <sz val="18"/>
        <color rgb="FF60497A"/>
        <rFont val="Times New Roman"/>
        <family val="1"/>
      </rPr>
      <t>, pois isso vai comprometer todo o ficheiro.
É a partir daqui, que o ajuizamento e as fichas de pontuação dos juizes alunos são processadas</t>
    </r>
  </si>
  <si>
    <t>ES Aaaaaa</t>
  </si>
  <si>
    <t>ES Aabbb</t>
  </si>
  <si>
    <t>ES Aabbcb</t>
  </si>
  <si>
    <t>ES Aaert</t>
  </si>
  <si>
    <t xml:space="preserve">     Menu     </t>
  </si>
  <si>
    <t>Relatório da Competição</t>
  </si>
  <si>
    <t>Ginastas participantes</t>
  </si>
  <si>
    <t>Previstos</t>
  </si>
  <si>
    <t>Efetivos</t>
  </si>
  <si>
    <t>Grupos equipas</t>
  </si>
  <si>
    <t>Número de ginastas total</t>
  </si>
  <si>
    <t>Número de Grupos Equipas</t>
  </si>
  <si>
    <t>Número de ginastas femininos</t>
  </si>
  <si>
    <t>Número de ginastas masculinos</t>
  </si>
  <si>
    <t>Control</t>
  </si>
  <si>
    <t>Data</t>
  </si>
  <si>
    <t>Prova</t>
  </si>
  <si>
    <t>Local de acolhimento</t>
  </si>
  <si>
    <t>CLDE de acolhimento</t>
  </si>
  <si>
    <t>Escolas presentes</t>
  </si>
  <si>
    <t>Escolas inscritas no encontro</t>
  </si>
  <si>
    <t>Faltas Adm /Comp</t>
  </si>
  <si>
    <t>fc</t>
  </si>
  <si>
    <t>ES Aap</t>
  </si>
  <si>
    <r>
      <t xml:space="preserve">Colocar o número d alunos previsto e efetivo e </t>
    </r>
    <r>
      <rPr>
        <b/>
        <sz val="20"/>
        <color rgb="FF60497A"/>
        <rFont val="Verdana"/>
        <family val="2"/>
      </rPr>
      <t>Selecionar</t>
    </r>
    <r>
      <rPr>
        <sz val="20"/>
        <color rgb="FF60497A"/>
        <rFont val="Verdana"/>
        <family val="2"/>
      </rPr>
      <t xml:space="preserve">  Faltas Admnistrativas ou as Faltas de Comparência às escolas</t>
    </r>
  </si>
  <si>
    <t>9
Relatório da competição</t>
  </si>
  <si>
    <t>Categoria</t>
  </si>
  <si>
    <t>Género</t>
  </si>
  <si>
    <t>Joaquim serpa</t>
  </si>
  <si>
    <t>Bernador Sous</t>
  </si>
  <si>
    <t>Pedro Rocha</t>
  </si>
  <si>
    <t>Lidia Silva</t>
  </si>
  <si>
    <t>Fernanda Roscha</t>
  </si>
  <si>
    <t>Beatriz severino</t>
  </si>
  <si>
    <t>categoria A</t>
  </si>
  <si>
    <t>Categoria A</t>
  </si>
  <si>
    <t>Categoria B</t>
  </si>
  <si>
    <t>Partida</t>
  </si>
  <si>
    <t>"Joker"</t>
  </si>
  <si>
    <t>Estação 1</t>
  </si>
  <si>
    <t>Estação 2</t>
  </si>
  <si>
    <t>Estação 3</t>
  </si>
  <si>
    <t>Estação 4</t>
  </si>
  <si>
    <t>Estação 5</t>
  </si>
  <si>
    <t>Estação 6</t>
  </si>
  <si>
    <t>Estação 7</t>
  </si>
  <si>
    <t>Estação 8</t>
  </si>
  <si>
    <t>30''/30´´</t>
  </si>
  <si>
    <t>15"/25´´</t>
  </si>
  <si>
    <t>Tempo do Circuito</t>
  </si>
  <si>
    <t>Tempo Final</t>
  </si>
  <si>
    <t>Ronda</t>
  </si>
  <si>
    <t>Ronda 1</t>
  </si>
  <si>
    <t>Ronda 2</t>
  </si>
  <si>
    <t>Ronda 3</t>
  </si>
  <si>
    <t>60"</t>
  </si>
  <si>
    <t>Melhor Tempo</t>
  </si>
  <si>
    <t>fem</t>
  </si>
  <si>
    <t>Categoria b</t>
  </si>
  <si>
    <t>Fem</t>
  </si>
  <si>
    <t>Mas</t>
  </si>
  <si>
    <t>Nome dos ginasta</t>
  </si>
  <si>
    <t>Feminino</t>
  </si>
  <si>
    <t>Masculino</t>
  </si>
  <si>
    <t>Clas.</t>
  </si>
  <si>
    <t>Selecione a categoria e o género a vizualizar e imprimir</t>
  </si>
  <si>
    <t>Ronda1</t>
  </si>
  <si>
    <t>Ronda2</t>
  </si>
  <si>
    <t>Ronda3</t>
  </si>
  <si>
    <t>Ranking</t>
  </si>
  <si>
    <t>Ginástica Urbana</t>
  </si>
  <si>
    <t>Com. Anti.</t>
  </si>
  <si>
    <t>Nas possiveis deduções colocar o valor correspondente.
Se forem 15 segundos colocar 15, etc.</t>
  </si>
  <si>
    <t>No tempo do circuito, colocar da seguinte forma, consoante os exemplos seguintes:</t>
  </si>
  <si>
    <t xml:space="preserve">
No caso de o tempo chegar aos minutos o valor a colocar é sempre um número inteiro, no caso do exemplo 1, o valor a colocar na célula é 11293</t>
  </si>
  <si>
    <t xml:space="preserve">
No caso de o tempo não chegar aos minutos o valor a colocar é sempre um número inteiro. Os Zeros à esquerda são ignorados. No caso do exemplo 2, o valor a colocar na célula é 1175</t>
  </si>
  <si>
    <t xml:space="preserve">Não colocar nenhum separador entre os números : , " / </t>
  </si>
  <si>
    <t>Ajuizamento Ginástica Urbana</t>
  </si>
  <si>
    <t>Penalizações</t>
  </si>
  <si>
    <t>mm</t>
  </si>
  <si>
    <t>ss</t>
  </si>
  <si>
    <t xml:space="preserve">     Menu       Ordem de passagem        Classificações         Quadro de eletrónico</t>
  </si>
  <si>
    <t>No caso de aparecer amarelo no tempo final
significa que existe um empate.</t>
  </si>
  <si>
    <r>
      <rPr>
        <b/>
        <sz val="22"/>
        <color rgb="FF60497A"/>
        <rFont val="Verdana"/>
        <family val="2"/>
      </rPr>
      <t xml:space="preserve">Nota: </t>
    </r>
    <r>
      <rPr>
        <b/>
        <sz val="18"/>
        <color rgb="FF60497A"/>
        <rFont val="Verdana"/>
        <family val="2"/>
      </rPr>
      <t>caso de haver linhas em branco entre ginastas, significa que existe um empate entre o útimo ginasta antes da linha em branco e outo ginasta.</t>
    </r>
  </si>
  <si>
    <t>5
Quadro de eletrónico</t>
  </si>
  <si>
    <t>6
Fotografias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</si>
</sst>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00"/>
    <numFmt numFmtId="166" formatCode="[$-F400]h:mm:ss\ AM/PM"/>
    <numFmt numFmtId="167" formatCode="h:mm;@"/>
    <numFmt numFmtId="168" formatCode="mm:ss.00"/>
    <numFmt numFmtId="169" formatCode="hh:mm:ss.00"/>
    <numFmt numFmtId="170" formatCode="mm:ss.000"/>
    <numFmt numFmtId="171" formatCode="00&quot;:&quot;00&quot;,&quot;000"/>
  </numFmts>
  <fonts count="112" x14ac:knownFonts="1">
    <font>
      <sz val="11"/>
      <color theme="1"/>
      <name val="Calibri"/>
      <family val="2"/>
      <scheme val="minor"/>
    </font>
    <font>
      <sz val="11"/>
      <color theme="1"/>
      <name val="Calibri"/>
      <family val="2"/>
      <scheme val="minor"/>
    </font>
    <font>
      <sz val="8"/>
      <name val="Calibri"/>
      <family val="2"/>
      <scheme val="minor"/>
    </font>
    <font>
      <sz val="11"/>
      <color theme="1"/>
      <name val="Times New Roman"/>
      <family val="1"/>
    </font>
    <font>
      <b/>
      <sz val="18"/>
      <color theme="1"/>
      <name val="Times New Roman"/>
      <family val="1"/>
    </font>
    <font>
      <u/>
      <sz val="11"/>
      <color theme="10"/>
      <name val="Calibri"/>
      <family val="2"/>
    </font>
    <font>
      <u/>
      <sz val="11"/>
      <name val="Verdana"/>
      <family val="2"/>
    </font>
    <font>
      <u/>
      <sz val="11"/>
      <color theme="10"/>
      <name val="Verdana"/>
      <family val="2"/>
    </font>
    <font>
      <b/>
      <sz val="26"/>
      <color theme="3" tint="-0.499984740745262"/>
      <name val="Verdana"/>
      <family val="2"/>
    </font>
    <font>
      <b/>
      <sz val="32"/>
      <color theme="3" tint="-0.499984740745262"/>
      <name val="Verdana"/>
      <family val="2"/>
    </font>
    <font>
      <sz val="72"/>
      <color theme="0"/>
      <name val="Verdana"/>
      <family val="2"/>
    </font>
    <font>
      <u/>
      <sz val="18"/>
      <color theme="10"/>
      <name val="Verdana"/>
      <family val="2"/>
    </font>
    <font>
      <sz val="8"/>
      <color theme="1"/>
      <name val="Verdana"/>
      <family val="2"/>
    </font>
    <font>
      <sz val="14"/>
      <color theme="0"/>
      <name val="Verdana"/>
      <family val="2"/>
    </font>
    <font>
      <sz val="14"/>
      <color theme="3" tint="-0.499984740745262"/>
      <name val="Verdana"/>
      <family val="2"/>
    </font>
    <font>
      <u/>
      <sz val="14"/>
      <name val="Verdana"/>
      <family val="2"/>
    </font>
    <font>
      <b/>
      <sz val="14"/>
      <color theme="0"/>
      <name val="Verdana"/>
      <family val="2"/>
    </font>
    <font>
      <u/>
      <sz val="14"/>
      <color theme="0"/>
      <name val="Verdana"/>
      <family val="2"/>
    </font>
    <font>
      <sz val="14"/>
      <color theme="1"/>
      <name val="Verdana"/>
      <family val="2"/>
    </font>
    <font>
      <b/>
      <sz val="10"/>
      <color theme="3" tint="-0.499984740745262"/>
      <name val="Verdana"/>
      <family val="2"/>
    </font>
    <font>
      <u/>
      <sz val="11"/>
      <color rgb="FF7030A0"/>
      <name val="Verdana"/>
      <family val="2"/>
    </font>
    <font>
      <sz val="11"/>
      <color theme="1"/>
      <name val="Verdana"/>
      <family val="2"/>
    </font>
    <font>
      <b/>
      <sz val="11"/>
      <color theme="1"/>
      <name val="Verdana"/>
      <family val="2"/>
    </font>
    <font>
      <sz val="12"/>
      <color theme="1"/>
      <name val="Verdana"/>
      <family val="2"/>
    </font>
    <font>
      <b/>
      <sz val="12"/>
      <color theme="1"/>
      <name val="Verdana"/>
      <family val="2"/>
    </font>
    <font>
      <b/>
      <sz val="14"/>
      <color theme="1"/>
      <name val="Verdana"/>
      <family val="2"/>
    </font>
    <font>
      <b/>
      <sz val="18"/>
      <color theme="1"/>
      <name val="Verdana"/>
      <family val="2"/>
    </font>
    <font>
      <b/>
      <sz val="18"/>
      <color theme="4" tint="-0.499984740745262"/>
      <name val="Verdana"/>
      <family val="2"/>
    </font>
    <font>
      <b/>
      <sz val="11"/>
      <color theme="4" tint="-0.499984740745262"/>
      <name val="Verdana"/>
      <family val="2"/>
    </font>
    <font>
      <sz val="16"/>
      <color theme="1"/>
      <name val="Verdana"/>
      <family val="2"/>
    </font>
    <font>
      <b/>
      <sz val="28"/>
      <color theme="1"/>
      <name val="Verdana"/>
      <family val="2"/>
    </font>
    <font>
      <sz val="24"/>
      <color theme="7" tint="-0.249977111117893"/>
      <name val="Times New Roman"/>
      <family val="1"/>
    </font>
    <font>
      <sz val="18"/>
      <color theme="1"/>
      <name val="Times New Roman"/>
      <family val="1"/>
    </font>
    <font>
      <sz val="18"/>
      <color rgb="FF7030A0"/>
      <name val="Times New Roman"/>
      <family val="1"/>
    </font>
    <font>
      <sz val="11"/>
      <color rgb="FF7030A0"/>
      <name val="Times New Roman"/>
      <family val="1"/>
    </font>
    <font>
      <b/>
      <sz val="24"/>
      <color theme="1"/>
      <name val="Verdana"/>
      <family val="2"/>
    </font>
    <font>
      <b/>
      <sz val="28"/>
      <color rgb="FFFF0000"/>
      <name val="Verdana"/>
      <family val="2"/>
    </font>
    <font>
      <b/>
      <sz val="48"/>
      <color rgb="FF60497A"/>
      <name val="Times New Roman"/>
      <family val="1"/>
    </font>
    <font>
      <sz val="20"/>
      <color rgb="FF60497A"/>
      <name val="Times New Roman"/>
      <family val="1"/>
    </font>
    <font>
      <b/>
      <sz val="20"/>
      <color rgb="FF60497A"/>
      <name val="Times New Roman"/>
      <family val="1"/>
    </font>
    <font>
      <b/>
      <sz val="32"/>
      <color rgb="FF60497A"/>
      <name val="Times New Roman"/>
      <family val="1"/>
    </font>
    <font>
      <sz val="11"/>
      <color rgb="FF60497A"/>
      <name val="Verdana"/>
      <family val="2"/>
    </font>
    <font>
      <sz val="11"/>
      <color rgb="FF60497A"/>
      <name val="Times New Roman"/>
      <family val="1"/>
    </font>
    <font>
      <sz val="18"/>
      <color rgb="FF60497A"/>
      <name val="Times New Roman"/>
      <family val="1"/>
    </font>
    <font>
      <sz val="24"/>
      <color rgb="FF60497A"/>
      <name val="Times New Roman"/>
      <family val="1"/>
    </font>
    <font>
      <sz val="11"/>
      <color theme="0"/>
      <name val="Verdana"/>
      <family val="2"/>
    </font>
    <font>
      <sz val="11"/>
      <color rgb="FFFF0000"/>
      <name val="Verdana"/>
      <family val="2"/>
    </font>
    <font>
      <sz val="18"/>
      <name val="Verdana"/>
      <family val="2"/>
    </font>
    <font>
      <sz val="16"/>
      <name val="Verdana"/>
      <family val="2"/>
    </font>
    <font>
      <sz val="11"/>
      <name val="Verdana"/>
      <family val="2"/>
    </font>
    <font>
      <b/>
      <sz val="36"/>
      <color theme="1"/>
      <name val="Verdana"/>
      <family val="2"/>
    </font>
    <font>
      <b/>
      <sz val="13"/>
      <color theme="1"/>
      <name val="Verdana"/>
      <family val="2"/>
    </font>
    <font>
      <b/>
      <sz val="18"/>
      <name val="Verdana"/>
      <family val="2"/>
    </font>
    <font>
      <b/>
      <sz val="36"/>
      <color theme="0"/>
      <name val="Verdana"/>
      <family val="2"/>
    </font>
    <font>
      <b/>
      <sz val="48"/>
      <color theme="0"/>
      <name val="Verdana"/>
      <family val="2"/>
    </font>
    <font>
      <b/>
      <u val="double"/>
      <sz val="26"/>
      <color theme="0"/>
      <name val="Verdana"/>
      <family val="2"/>
    </font>
    <font>
      <b/>
      <i/>
      <sz val="26"/>
      <name val="Verdana"/>
      <family val="2"/>
    </font>
    <font>
      <b/>
      <i/>
      <sz val="14"/>
      <color rgb="FFFFC000"/>
      <name val="Verdana"/>
      <family val="2"/>
    </font>
    <font>
      <b/>
      <sz val="16"/>
      <color theme="0"/>
      <name val="Verdana"/>
      <family val="2"/>
    </font>
    <font>
      <sz val="8"/>
      <color theme="0"/>
      <name val="Verdana"/>
      <family val="2"/>
    </font>
    <font>
      <sz val="36"/>
      <color theme="1"/>
      <name val="Calibri"/>
      <family val="2"/>
      <scheme val="minor"/>
    </font>
    <font>
      <b/>
      <sz val="36"/>
      <color theme="1"/>
      <name val="Calibri"/>
      <family val="2"/>
      <scheme val="minor"/>
    </font>
    <font>
      <b/>
      <sz val="72"/>
      <name val="Verdana"/>
      <family val="2"/>
    </font>
    <font>
      <sz val="26"/>
      <color rgb="FF60497A"/>
      <name val="Verdana"/>
      <family val="2"/>
    </font>
    <font>
      <b/>
      <sz val="26"/>
      <color rgb="FF60497A"/>
      <name val="Verdana"/>
      <family val="2"/>
    </font>
    <font>
      <b/>
      <sz val="11"/>
      <color rgb="FFFF0000"/>
      <name val="Verdana"/>
      <family val="2"/>
    </font>
    <font>
      <b/>
      <sz val="72"/>
      <color theme="0"/>
      <name val="Verdana"/>
      <family val="2"/>
    </font>
    <font>
      <b/>
      <i/>
      <sz val="20"/>
      <color rgb="FFFFC000"/>
      <name val="Verdana"/>
      <family val="2"/>
    </font>
    <font>
      <b/>
      <sz val="48"/>
      <color rgb="FF60497A"/>
      <name val="Verdana"/>
      <family val="2"/>
    </font>
    <font>
      <b/>
      <sz val="36"/>
      <color rgb="FF60497A"/>
      <name val="Verdana"/>
      <family val="2"/>
    </font>
    <font>
      <sz val="12"/>
      <color rgb="FF60497A"/>
      <name val="Verdana"/>
      <family val="2"/>
    </font>
    <font>
      <b/>
      <sz val="40"/>
      <color rgb="FF60497A"/>
      <name val="Verdana"/>
      <family val="2"/>
    </font>
    <font>
      <b/>
      <sz val="20"/>
      <color rgb="FF60497A"/>
      <name val="Verdana"/>
      <family val="2"/>
    </font>
    <font>
      <sz val="20"/>
      <color rgb="FF60497A"/>
      <name val="Verdana"/>
      <family val="2"/>
    </font>
    <font>
      <b/>
      <i/>
      <sz val="60"/>
      <color theme="1"/>
      <name val="Verdana"/>
      <family val="2"/>
    </font>
    <font>
      <b/>
      <sz val="16"/>
      <color theme="1"/>
      <name val="Verdana"/>
      <family val="2"/>
    </font>
    <font>
      <b/>
      <sz val="48"/>
      <color theme="1"/>
      <name val="Verdana"/>
      <family val="2"/>
    </font>
    <font>
      <sz val="18"/>
      <color rgb="FF60497A"/>
      <name val="Verdana"/>
      <family val="2"/>
    </font>
    <font>
      <b/>
      <sz val="80"/>
      <color rgb="FF60497A"/>
      <name val="Verdana"/>
      <family val="2"/>
    </font>
    <font>
      <sz val="48"/>
      <color rgb="FF60497A"/>
      <name val="Calibri"/>
      <family val="2"/>
      <scheme val="minor"/>
    </font>
    <font>
      <b/>
      <sz val="72"/>
      <color rgb="FF60497A"/>
      <name val="Verdana"/>
      <family val="2"/>
    </font>
    <font>
      <b/>
      <sz val="18"/>
      <color rgb="FFFF0000"/>
      <name val="Times New Roman"/>
      <family val="1"/>
    </font>
    <font>
      <b/>
      <sz val="22"/>
      <color theme="1"/>
      <name val="Verdana"/>
      <family val="2"/>
    </font>
    <font>
      <b/>
      <sz val="20"/>
      <color theme="1"/>
      <name val="Verdana"/>
      <family val="2"/>
    </font>
    <font>
      <b/>
      <sz val="18"/>
      <color rgb="FFFF0000"/>
      <name val="Verdana"/>
      <family val="2"/>
    </font>
    <font>
      <sz val="18"/>
      <color rgb="FFFF0000"/>
      <name val="Verdana"/>
      <family val="2"/>
    </font>
    <font>
      <b/>
      <sz val="36"/>
      <color rgb="FF60497A"/>
      <name val="Times New Roman"/>
      <family val="1"/>
    </font>
    <font>
      <b/>
      <sz val="14"/>
      <color rgb="FFFF0000"/>
      <name val="Calibri"/>
      <family val="2"/>
      <scheme val="minor"/>
    </font>
    <font>
      <b/>
      <sz val="12"/>
      <color rgb="FFFF0000"/>
      <name val="Calibri"/>
      <family val="2"/>
      <scheme val="minor"/>
    </font>
    <font>
      <b/>
      <sz val="88"/>
      <color theme="0"/>
      <name val="Verdana"/>
      <family val="2"/>
    </font>
    <font>
      <b/>
      <i/>
      <sz val="36"/>
      <color rgb="FFFFC000"/>
      <name val="Verdana"/>
      <family val="2"/>
    </font>
    <font>
      <b/>
      <u val="double"/>
      <sz val="88"/>
      <color theme="0"/>
      <name val="Verdana"/>
      <family val="2"/>
    </font>
    <font>
      <b/>
      <i/>
      <u val="double"/>
      <sz val="66"/>
      <color theme="0"/>
      <name val="Verdana"/>
      <family val="2"/>
    </font>
    <font>
      <b/>
      <sz val="60"/>
      <color theme="0"/>
      <name val="Verdana"/>
      <family val="2"/>
    </font>
    <font>
      <b/>
      <i/>
      <sz val="44"/>
      <color theme="1"/>
      <name val="Verdana"/>
      <family val="2"/>
    </font>
    <font>
      <b/>
      <i/>
      <sz val="36"/>
      <color theme="0"/>
      <name val="Verdana"/>
      <family val="2"/>
    </font>
    <font>
      <b/>
      <i/>
      <sz val="100"/>
      <color rgb="FFFFC000"/>
      <name val="Verdana"/>
      <family val="2"/>
    </font>
    <font>
      <b/>
      <sz val="120"/>
      <color theme="1"/>
      <name val="Verdana"/>
      <family val="2"/>
    </font>
    <font>
      <b/>
      <sz val="150"/>
      <color rgb="FFFFC000"/>
      <name val="Verdana"/>
      <family val="2"/>
    </font>
    <font>
      <b/>
      <sz val="24"/>
      <color theme="0"/>
      <name val="Verdana"/>
      <family val="2"/>
    </font>
    <font>
      <b/>
      <i/>
      <sz val="24"/>
      <color theme="9" tint="0.39997558519241921"/>
      <name val="Verdana"/>
      <family val="2"/>
    </font>
    <font>
      <b/>
      <sz val="11"/>
      <color rgb="FF60497A"/>
      <name val="Verdana"/>
      <family val="2"/>
    </font>
    <font>
      <b/>
      <sz val="12"/>
      <color rgb="FF60497A"/>
      <name val="Verdana"/>
      <family val="2"/>
    </font>
    <font>
      <b/>
      <sz val="14"/>
      <color rgb="FF60497A"/>
      <name val="Calibri"/>
      <family val="2"/>
      <scheme val="minor"/>
    </font>
    <font>
      <b/>
      <sz val="22"/>
      <color rgb="FFFF0000"/>
      <name val="Calibri"/>
      <family val="2"/>
      <scheme val="minor"/>
    </font>
    <font>
      <b/>
      <sz val="28"/>
      <color rgb="FFFFC000"/>
      <name val="Verdana"/>
      <family val="2"/>
    </font>
    <font>
      <b/>
      <sz val="30"/>
      <color rgb="FFFFC000"/>
      <name val="Verdana"/>
      <family val="2"/>
    </font>
    <font>
      <sz val="15"/>
      <color theme="1"/>
      <name val="Verdana"/>
      <family val="2"/>
    </font>
    <font>
      <b/>
      <sz val="36"/>
      <color theme="0"/>
      <name val="Times New Roman"/>
      <family val="1"/>
    </font>
    <font>
      <b/>
      <sz val="18"/>
      <color rgb="FF60497A"/>
      <name val="Calibri"/>
      <family val="2"/>
      <scheme val="minor"/>
    </font>
    <font>
      <b/>
      <sz val="18"/>
      <color rgb="FF60497A"/>
      <name val="Verdana"/>
      <family val="2"/>
    </font>
    <font>
      <b/>
      <sz val="22"/>
      <color rgb="FF60497A"/>
      <name val="Verdana"/>
      <family val="2"/>
    </font>
  </fonts>
  <fills count="19">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499984740745262"/>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rgb="FFB1A0C7"/>
        <bgColor indexed="64"/>
      </patternFill>
    </fill>
    <fill>
      <patternFill patternType="solid">
        <fgColor theme="1"/>
        <bgColor indexed="64"/>
      </patternFill>
    </fill>
    <fill>
      <patternFill patternType="solid">
        <fgColor rgb="FF006600"/>
        <bgColor indexed="64"/>
      </patternFill>
    </fill>
    <fill>
      <patternFill patternType="solid">
        <fgColor rgb="FFFFC000"/>
        <bgColor indexed="64"/>
      </patternFill>
    </fill>
    <fill>
      <patternFill patternType="solid">
        <fgColor theme="9" tint="0.59999389629810485"/>
        <bgColor indexed="64"/>
      </patternFill>
    </fill>
    <fill>
      <patternFill patternType="solid">
        <fgColor rgb="FF60497A"/>
        <bgColor indexed="64"/>
      </patternFill>
    </fill>
    <fill>
      <patternFill patternType="solid">
        <fgColor theme="4" tint="0.59999389629810485"/>
        <bgColor indexed="64"/>
      </patternFill>
    </fill>
    <fill>
      <patternFill patternType="solid">
        <fgColor theme="3" tint="0.59999389629810485"/>
        <bgColor indexed="64"/>
      </patternFill>
    </fill>
    <fill>
      <patternFill patternType="gray0625">
        <fgColor rgb="FFFF7C80"/>
      </patternFill>
    </fill>
    <fill>
      <patternFill patternType="solid">
        <fgColor theme="8" tint="0.79998168889431442"/>
        <bgColor indexed="64"/>
      </patternFill>
    </fill>
  </fills>
  <borders count="58">
    <border>
      <left/>
      <right/>
      <top/>
      <bottom/>
      <diagonal/>
    </border>
    <border>
      <left/>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right style="thin">
        <color indexed="64"/>
      </right>
      <top/>
      <bottom/>
      <diagonal/>
    </border>
    <border>
      <left style="dotted">
        <color indexed="64"/>
      </left>
      <right style="dotted">
        <color indexed="64"/>
      </right>
      <top/>
      <bottom style="dotted">
        <color indexed="64"/>
      </bottom>
      <diagonal/>
    </border>
    <border>
      <left style="thin">
        <color indexed="64"/>
      </left>
      <right style="dotted">
        <color indexed="64"/>
      </right>
      <top/>
      <bottom style="dotted">
        <color indexed="64"/>
      </bottom>
      <diagonal/>
    </border>
    <border>
      <left style="medium">
        <color indexed="64"/>
      </left>
      <right/>
      <top style="medium">
        <color indexed="64"/>
      </top>
      <bottom style="medium">
        <color indexed="64"/>
      </bottom>
      <diagonal/>
    </border>
    <border>
      <left style="mediumDashed">
        <color indexed="64"/>
      </left>
      <right/>
      <top style="mediumDashed">
        <color indexed="64"/>
      </top>
      <bottom style="thick">
        <color indexed="64"/>
      </bottom>
      <diagonal/>
    </border>
    <border>
      <left/>
      <right/>
      <top style="mediumDashed">
        <color indexed="64"/>
      </top>
      <bottom style="thick">
        <color indexed="64"/>
      </bottom>
      <diagonal/>
    </border>
    <border>
      <left/>
      <right style="thick">
        <color indexed="64"/>
      </right>
      <top style="mediumDashed">
        <color indexed="64"/>
      </top>
      <bottom style="thick">
        <color indexed="64"/>
      </bottom>
      <diagonal/>
    </border>
    <border>
      <left/>
      <right/>
      <top style="medium">
        <color auto="1"/>
      </top>
      <bottom/>
      <diagonal/>
    </border>
    <border>
      <left/>
      <right/>
      <top/>
      <bottom style="medium">
        <color auto="1"/>
      </bottom>
      <diagonal/>
    </border>
    <border>
      <left/>
      <right/>
      <top/>
      <bottom style="dotted">
        <color indexed="64"/>
      </bottom>
      <diagonal/>
    </border>
    <border>
      <left style="thick">
        <color indexed="64"/>
      </left>
      <right style="thick">
        <color indexed="64"/>
      </right>
      <top style="thick">
        <color indexed="64"/>
      </top>
      <bottom style="thick">
        <color indexed="64"/>
      </bottom>
      <diagonal/>
    </border>
    <border>
      <left/>
      <right/>
      <top/>
      <bottom style="thick">
        <color theme="0"/>
      </bottom>
      <diagonal/>
    </border>
    <border>
      <left style="thin">
        <color theme="9" tint="0.39997558519241921"/>
      </left>
      <right/>
      <top style="thin">
        <color theme="9" tint="0.39997558519241921"/>
      </top>
      <bottom style="thin">
        <color theme="9" tint="0.39997558519241921"/>
      </bottom>
      <diagonal/>
    </border>
    <border>
      <left/>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diagonal/>
    </border>
    <border>
      <left/>
      <right style="dotted">
        <color indexed="64"/>
      </right>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style="thin">
        <color indexed="64"/>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otted">
        <color indexed="64"/>
      </left>
      <right style="dotted">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thin">
        <color indexed="64"/>
      </left>
      <right/>
      <top/>
      <bottom/>
      <diagonal/>
    </border>
    <border>
      <left style="dotted">
        <color indexed="64"/>
      </left>
      <right style="dotted">
        <color indexed="64"/>
      </right>
      <top style="dashDotDot">
        <color indexed="64"/>
      </top>
      <bottom style="dashDotDot">
        <color indexed="64"/>
      </bottom>
      <diagonal/>
    </border>
    <border>
      <left/>
      <right style="thick">
        <color theme="0"/>
      </right>
      <top style="thick">
        <color theme="1"/>
      </top>
      <bottom style="thick">
        <color theme="1"/>
      </bottom>
      <diagonal/>
    </border>
    <border>
      <left/>
      <right/>
      <top/>
      <bottom style="dashDotDot">
        <color theme="9" tint="0.59996337778862885"/>
      </bottom>
      <diagonal/>
    </border>
    <border>
      <left/>
      <right/>
      <top style="thick">
        <color theme="0"/>
      </top>
      <bottom/>
      <diagonal/>
    </border>
    <border>
      <left/>
      <right/>
      <top style="mediumDashDot">
        <color theme="0"/>
      </top>
      <bottom/>
      <diagonal/>
    </border>
    <border>
      <left/>
      <right/>
      <top style="mediumDashed">
        <color theme="0"/>
      </top>
      <bottom/>
      <diagonal/>
    </border>
    <border>
      <left style="thin">
        <color indexed="64"/>
      </left>
      <right style="thin">
        <color indexed="64"/>
      </right>
      <top/>
      <bottom/>
      <diagonal/>
    </border>
    <border>
      <left style="dotted">
        <color indexed="64"/>
      </left>
      <right/>
      <top style="dotted">
        <color indexed="64"/>
      </top>
      <bottom style="thin">
        <color indexed="64"/>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indexed="64"/>
      </left>
      <right/>
      <top style="thin">
        <color indexed="64"/>
      </top>
      <bottom style="dashDotDot">
        <color indexed="64"/>
      </bottom>
      <diagonal/>
    </border>
    <border>
      <left style="dotted">
        <color indexed="64"/>
      </left>
      <right/>
      <top style="dashDotDot">
        <color indexed="64"/>
      </top>
      <bottom style="dashDotDot">
        <color indexed="64"/>
      </bottom>
      <diagonal/>
    </border>
    <border>
      <left style="thin">
        <color indexed="64"/>
      </left>
      <right/>
      <top/>
      <bottom style="dashDotDot">
        <color indexed="64"/>
      </bottom>
      <diagonal/>
    </border>
    <border>
      <left style="dotted">
        <color indexed="64"/>
      </left>
      <right/>
      <top style="dashDotDot">
        <color indexed="64"/>
      </top>
      <bottom/>
      <diagonal/>
    </border>
    <border>
      <left style="thick">
        <color theme="0"/>
      </left>
      <right/>
      <top style="thick">
        <color theme="1"/>
      </top>
      <bottom style="thick">
        <color theme="1"/>
      </bottom>
      <diagonal/>
    </border>
    <border>
      <left/>
      <right/>
      <top style="thick">
        <color theme="1"/>
      </top>
      <bottom style="thick">
        <color theme="1"/>
      </bottom>
      <diagonal/>
    </border>
  </borders>
  <cellStyleXfs count="3">
    <xf numFmtId="0" fontId="0" fillId="0" borderId="0"/>
    <xf numFmtId="9" fontId="1" fillId="0" borderId="0" applyFont="0" applyFill="0" applyBorder="0" applyAlignment="0" applyProtection="0"/>
    <xf numFmtId="0" fontId="5" fillId="0" borderId="0" applyNumberFormat="0" applyFill="0" applyBorder="0" applyAlignment="0" applyProtection="0">
      <alignment vertical="top"/>
      <protection locked="0"/>
    </xf>
  </cellStyleXfs>
  <cellXfs count="347">
    <xf numFmtId="0" fontId="0" fillId="0" borderId="0" xfId="0"/>
    <xf numFmtId="0" fontId="6" fillId="0" borderId="0" xfId="2" applyFont="1" applyAlignment="1" applyProtection="1">
      <alignment horizontal="center" vertical="center" wrapText="1"/>
      <protection hidden="1"/>
    </xf>
    <xf numFmtId="0" fontId="7" fillId="5" borderId="0" xfId="2" applyFont="1" applyFill="1" applyAlignment="1" applyProtection="1">
      <alignment horizontal="center" vertical="center" wrapText="1"/>
      <protection hidden="1"/>
    </xf>
    <xf numFmtId="0" fontId="8" fillId="5" borderId="0" xfId="2" applyFont="1" applyFill="1" applyAlignment="1" applyProtection="1">
      <alignment vertical="top" wrapText="1"/>
      <protection hidden="1"/>
    </xf>
    <xf numFmtId="0" fontId="7" fillId="0" borderId="0" xfId="2" applyFont="1" applyAlignment="1" applyProtection="1">
      <alignment horizontal="center" vertical="center" wrapText="1"/>
      <protection hidden="1"/>
    </xf>
    <xf numFmtId="0" fontId="11" fillId="0" borderId="0" xfId="2" applyFont="1" applyAlignment="1" applyProtection="1">
      <alignment horizontal="center" vertical="center" wrapText="1"/>
      <protection hidden="1"/>
    </xf>
    <xf numFmtId="0" fontId="12" fillId="0" borderId="0" xfId="0" applyFont="1" applyAlignment="1" applyProtection="1">
      <alignment horizontal="right" vertical="center"/>
      <protection hidden="1"/>
    </xf>
    <xf numFmtId="0" fontId="13" fillId="6" borderId="13" xfId="2" applyFont="1" applyFill="1" applyBorder="1" applyAlignment="1" applyProtection="1">
      <alignment horizontal="right" vertical="center" wrapText="1"/>
      <protection hidden="1"/>
    </xf>
    <xf numFmtId="0" fontId="7" fillId="0" borderId="0" xfId="2" applyFont="1" applyAlignment="1" applyProtection="1">
      <alignment horizontal="left" vertical="center" wrapText="1"/>
      <protection hidden="1"/>
    </xf>
    <xf numFmtId="0" fontId="15" fillId="0" borderId="0" xfId="2" applyFont="1" applyAlignment="1" applyProtection="1">
      <alignment horizontal="center" vertical="center" wrapText="1"/>
      <protection hidden="1"/>
    </xf>
    <xf numFmtId="0" fontId="17" fillId="0" borderId="0" xfId="2" applyFont="1" applyAlignment="1" applyProtection="1">
      <alignment horizontal="center" vertical="center" wrapText="1"/>
      <protection hidden="1"/>
    </xf>
    <xf numFmtId="0" fontId="18" fillId="0" borderId="0" xfId="0" applyFont="1" applyAlignment="1" applyProtection="1">
      <alignment vertical="center"/>
      <protection hidden="1"/>
    </xf>
    <xf numFmtId="0" fontId="18" fillId="0" borderId="0" xfId="0" applyFont="1" applyAlignment="1" applyProtection="1">
      <alignment horizontal="right" vertical="center"/>
      <protection hidden="1"/>
    </xf>
    <xf numFmtId="0" fontId="11" fillId="8" borderId="0" xfId="2" applyFont="1" applyFill="1" applyAlignment="1" applyProtection="1">
      <alignment horizontal="center" vertical="center" wrapText="1"/>
      <protection hidden="1"/>
    </xf>
    <xf numFmtId="0" fontId="6" fillId="8" borderId="0" xfId="2" applyFont="1" applyFill="1" applyAlignment="1" applyProtection="1">
      <alignment horizontal="center" vertical="center" wrapText="1"/>
      <protection hidden="1"/>
    </xf>
    <xf numFmtId="0" fontId="7" fillId="8" borderId="0" xfId="2" applyFont="1" applyFill="1" applyAlignment="1" applyProtection="1">
      <alignment horizontal="center" vertical="center" wrapText="1"/>
      <protection hidden="1"/>
    </xf>
    <xf numFmtId="0" fontId="19" fillId="8" borderId="0" xfId="2" applyFont="1" applyFill="1" applyAlignment="1" applyProtection="1">
      <alignment horizontal="center" vertical="center" wrapText="1"/>
      <protection hidden="1"/>
    </xf>
    <xf numFmtId="0" fontId="19" fillId="0" borderId="0" xfId="2" applyFont="1" applyAlignment="1" applyProtection="1">
      <alignment horizontal="center" vertical="center" wrapText="1"/>
      <protection hidden="1"/>
    </xf>
    <xf numFmtId="0" fontId="21" fillId="0" borderId="0" xfId="0" applyFont="1"/>
    <xf numFmtId="0" fontId="22" fillId="2" borderId="4" xfId="0" applyFont="1" applyFill="1" applyBorder="1" applyAlignment="1" applyProtection="1">
      <alignment horizontal="center" vertical="center" wrapText="1"/>
      <protection hidden="1"/>
    </xf>
    <xf numFmtId="0" fontId="22" fillId="2" borderId="4" xfId="0" applyFont="1" applyFill="1" applyBorder="1" applyAlignment="1" applyProtection="1">
      <alignment horizontal="center" vertical="center"/>
      <protection hidden="1"/>
    </xf>
    <xf numFmtId="0" fontId="21" fillId="0" borderId="3" xfId="0" applyFont="1" applyBorder="1" applyAlignment="1">
      <alignment wrapText="1"/>
    </xf>
    <xf numFmtId="0" fontId="21" fillId="0" borderId="0" xfId="0" applyFont="1" applyBorder="1" applyAlignment="1">
      <alignment wrapText="1"/>
    </xf>
    <xf numFmtId="0" fontId="27" fillId="2" borderId="18" xfId="0" applyFont="1" applyFill="1" applyBorder="1"/>
    <xf numFmtId="0" fontId="27" fillId="2" borderId="18" xfId="0" applyFont="1" applyFill="1" applyBorder="1" applyAlignment="1">
      <alignment wrapText="1"/>
    </xf>
    <xf numFmtId="0" fontId="12" fillId="0" borderId="0" xfId="0" applyFont="1"/>
    <xf numFmtId="0" fontId="4" fillId="0" borderId="0" xfId="0" applyFont="1" applyAlignment="1">
      <alignment horizontal="center" vertical="center"/>
    </xf>
    <xf numFmtId="0" fontId="3" fillId="0" borderId="0" xfId="0" applyFont="1"/>
    <xf numFmtId="0" fontId="32" fillId="0" borderId="0" xfId="0" applyFont="1"/>
    <xf numFmtId="0" fontId="21" fillId="3" borderId="8" xfId="0" applyFont="1" applyFill="1" applyBorder="1" applyAlignment="1" applyProtection="1">
      <alignment horizontal="center" vertical="center"/>
      <protection hidden="1"/>
    </xf>
    <xf numFmtId="0" fontId="21" fillId="9" borderId="0" xfId="0" applyFont="1" applyFill="1"/>
    <xf numFmtId="0" fontId="21" fillId="9" borderId="0" xfId="0" applyFont="1" applyFill="1" applyAlignment="1">
      <alignment horizontal="center"/>
    </xf>
    <xf numFmtId="0" fontId="34" fillId="9" borderId="0" xfId="0" applyFont="1" applyFill="1"/>
    <xf numFmtId="0" fontId="3" fillId="9" borderId="0" xfId="0" applyFont="1" applyFill="1" applyAlignment="1">
      <alignment horizontal="center" vertical="center"/>
    </xf>
    <xf numFmtId="0" fontId="32" fillId="9" borderId="0" xfId="0" applyFont="1" applyFill="1"/>
    <xf numFmtId="0" fontId="31" fillId="9" borderId="0" xfId="0" applyFont="1" applyFill="1" applyAlignment="1">
      <alignment vertical="top" wrapText="1"/>
    </xf>
    <xf numFmtId="0" fontId="33" fillId="9" borderId="0" xfId="0" applyFont="1" applyFill="1" applyAlignment="1">
      <alignment vertical="top" wrapText="1"/>
    </xf>
    <xf numFmtId="0" fontId="21" fillId="3" borderId="8" xfId="0" applyFont="1" applyFill="1" applyBorder="1" applyAlignment="1" applyProtection="1">
      <alignment horizontal="center" vertical="center"/>
      <protection locked="0"/>
    </xf>
    <xf numFmtId="0" fontId="23" fillId="3" borderId="8" xfId="0" applyFont="1" applyFill="1" applyBorder="1" applyAlignment="1" applyProtection="1">
      <alignment horizontal="left" vertical="center"/>
      <protection locked="0"/>
    </xf>
    <xf numFmtId="0" fontId="23" fillId="3" borderId="8" xfId="0" applyFont="1" applyFill="1" applyBorder="1" applyAlignment="1" applyProtection="1">
      <alignment horizontal="center" vertical="center"/>
      <protection locked="0"/>
    </xf>
    <xf numFmtId="0" fontId="21" fillId="3" borderId="1" xfId="0" applyFont="1" applyFill="1" applyBorder="1" applyAlignment="1" applyProtection="1">
      <alignment horizontal="center" vertical="center"/>
      <protection hidden="1"/>
    </xf>
    <xf numFmtId="0" fontId="40" fillId="9" borderId="0" xfId="0" applyFont="1" applyFill="1" applyAlignment="1">
      <alignment horizontal="left" vertical="center"/>
    </xf>
    <xf numFmtId="0" fontId="41" fillId="9" borderId="0" xfId="0" applyFont="1" applyFill="1"/>
    <xf numFmtId="0" fontId="39" fillId="9" borderId="8" xfId="0" applyFont="1" applyFill="1" applyBorder="1" applyAlignment="1">
      <alignment horizontal="center" vertical="center"/>
    </xf>
    <xf numFmtId="0" fontId="42" fillId="9" borderId="0" xfId="0" applyFont="1" applyFill="1" applyAlignment="1">
      <alignment horizontal="center" vertical="center"/>
    </xf>
    <xf numFmtId="0" fontId="43" fillId="9" borderId="0" xfId="0" applyFont="1" applyFill="1"/>
    <xf numFmtId="0" fontId="44" fillId="9" borderId="0" xfId="0" applyFont="1" applyFill="1" applyAlignment="1">
      <alignment vertical="top" wrapText="1"/>
    </xf>
    <xf numFmtId="0" fontId="43" fillId="9" borderId="0" xfId="0" applyFont="1" applyFill="1" applyAlignment="1">
      <alignment vertical="top" wrapText="1"/>
    </xf>
    <xf numFmtId="0" fontId="21" fillId="0" borderId="0" xfId="0" applyFont="1" applyAlignment="1">
      <alignment vertical="center"/>
    </xf>
    <xf numFmtId="0" fontId="21" fillId="0" borderId="0" xfId="0" applyFont="1" applyAlignment="1">
      <alignment horizontal="center" vertical="center"/>
    </xf>
    <xf numFmtId="0" fontId="45" fillId="0" borderId="0" xfId="0" applyFont="1" applyAlignment="1">
      <alignment vertical="center"/>
    </xf>
    <xf numFmtId="0" fontId="46" fillId="0" borderId="0" xfId="0" applyFont="1" applyAlignment="1">
      <alignment vertical="center"/>
    </xf>
    <xf numFmtId="0" fontId="21" fillId="0" borderId="0" xfId="0" applyFont="1" applyAlignment="1">
      <alignment horizontal="left" vertical="center"/>
    </xf>
    <xf numFmtId="0" fontId="45" fillId="0" borderId="0" xfId="0" applyFont="1" applyAlignment="1">
      <alignment horizontal="left" vertical="center"/>
    </xf>
    <xf numFmtId="0" fontId="41" fillId="9" borderId="0" xfId="0" applyFont="1" applyFill="1" applyAlignment="1">
      <alignment vertical="center"/>
    </xf>
    <xf numFmtId="0" fontId="30" fillId="0" borderId="0" xfId="0" applyFont="1" applyAlignment="1"/>
    <xf numFmtId="0" fontId="26" fillId="4" borderId="0" xfId="0" applyFont="1" applyFill="1" applyAlignment="1">
      <alignment horizontal="center" vertical="center" wrapText="1"/>
    </xf>
    <xf numFmtId="0" fontId="26" fillId="4" borderId="0" xfId="0" applyFont="1" applyFill="1" applyAlignment="1">
      <alignment vertical="center" wrapText="1"/>
    </xf>
    <xf numFmtId="0" fontId="21" fillId="0" borderId="0" xfId="0" applyFont="1" applyFill="1" applyBorder="1" applyAlignment="1" applyProtection="1">
      <alignment vertical="center"/>
      <protection hidden="1"/>
    </xf>
    <xf numFmtId="0" fontId="47" fillId="0" borderId="0" xfId="0" applyFont="1" applyFill="1" applyBorder="1" applyAlignment="1" applyProtection="1">
      <alignment horizontal="center" vertical="center"/>
      <protection hidden="1"/>
    </xf>
    <xf numFmtId="0" fontId="49" fillId="0" borderId="0" xfId="0" applyFont="1" applyFill="1" applyBorder="1" applyAlignment="1" applyProtection="1">
      <alignment vertical="center"/>
      <protection hidden="1"/>
    </xf>
    <xf numFmtId="0" fontId="21" fillId="4" borderId="0" xfId="0" applyFont="1" applyFill="1" applyBorder="1" applyAlignment="1" applyProtection="1">
      <alignment vertical="center"/>
      <protection hidden="1"/>
    </xf>
    <xf numFmtId="164" fontId="21" fillId="0" borderId="0" xfId="1" applyNumberFormat="1" applyFont="1" applyFill="1" applyBorder="1" applyAlignment="1" applyProtection="1">
      <alignment vertical="center"/>
      <protection hidden="1"/>
    </xf>
    <xf numFmtId="0" fontId="21" fillId="0" borderId="0" xfId="0" applyFont="1" applyAlignment="1" applyProtection="1">
      <alignment vertical="center"/>
      <protection hidden="1"/>
    </xf>
    <xf numFmtId="0" fontId="47" fillId="0" borderId="0" xfId="0" applyFont="1" applyBorder="1" applyAlignment="1" applyProtection="1">
      <alignment vertical="center" shrinkToFit="1"/>
      <protection hidden="1"/>
    </xf>
    <xf numFmtId="0" fontId="21" fillId="0" borderId="0" xfId="1" applyNumberFormat="1" applyFont="1" applyAlignment="1" applyProtection="1">
      <alignment horizontal="center" vertical="center"/>
      <protection hidden="1"/>
    </xf>
    <xf numFmtId="0" fontId="50" fillId="4" borderId="0" xfId="0" applyFont="1" applyFill="1" applyAlignment="1">
      <alignment horizontal="center"/>
    </xf>
    <xf numFmtId="0" fontId="50" fillId="4" borderId="0" xfId="0" applyFont="1" applyFill="1" applyAlignment="1"/>
    <xf numFmtId="0" fontId="29" fillId="4" borderId="0" xfId="0" applyFont="1" applyFill="1" applyAlignment="1">
      <alignment vertical="center" wrapText="1"/>
    </xf>
    <xf numFmtId="0" fontId="21" fillId="0" borderId="0" xfId="0" applyFont="1" applyAlignment="1" applyProtection="1">
      <alignment horizontal="center" vertical="center"/>
      <protection hidden="1"/>
    </xf>
    <xf numFmtId="0" fontId="23" fillId="0" borderId="0" xfId="0" applyFont="1" applyAlignment="1">
      <alignment vertical="center"/>
    </xf>
    <xf numFmtId="0" fontId="23" fillId="0" borderId="0" xfId="0" applyFont="1"/>
    <xf numFmtId="0" fontId="23" fillId="0" borderId="0" xfId="0" applyFont="1" applyFill="1" applyBorder="1" applyAlignment="1" applyProtection="1">
      <alignment vertical="center"/>
      <protection hidden="1"/>
    </xf>
    <xf numFmtId="0" fontId="23" fillId="0" borderId="0" xfId="0" applyFont="1" applyAlignment="1" applyProtection="1">
      <alignment vertical="center"/>
      <protection hidden="1"/>
    </xf>
    <xf numFmtId="0" fontId="23" fillId="0" borderId="11" xfId="0" applyFont="1" applyFill="1" applyBorder="1" applyAlignment="1" applyProtection="1">
      <alignment horizontal="center" vertical="center" wrapText="1"/>
      <protection hidden="1"/>
    </xf>
    <xf numFmtId="0" fontId="45" fillId="0" borderId="0" xfId="0" applyFont="1"/>
    <xf numFmtId="0" fontId="21" fillId="0" borderId="0" xfId="0" applyFont="1" applyProtection="1">
      <protection hidden="1"/>
    </xf>
    <xf numFmtId="0" fontId="45" fillId="0" borderId="0" xfId="0" applyFont="1" applyProtection="1">
      <protection hidden="1"/>
    </xf>
    <xf numFmtId="0" fontId="23" fillId="0" borderId="0" xfId="0" applyFont="1" applyProtection="1">
      <protection hidden="1"/>
    </xf>
    <xf numFmtId="0" fontId="21" fillId="10" borderId="0" xfId="0" applyFont="1" applyFill="1" applyProtection="1">
      <protection hidden="1"/>
    </xf>
    <xf numFmtId="0" fontId="45" fillId="10" borderId="0" xfId="0" applyFont="1" applyFill="1" applyProtection="1">
      <protection hidden="1"/>
    </xf>
    <xf numFmtId="0" fontId="23" fillId="10" borderId="0" xfId="0" applyFont="1" applyFill="1" applyProtection="1">
      <protection hidden="1"/>
    </xf>
    <xf numFmtId="0" fontId="53" fillId="10" borderId="0" xfId="0" applyFont="1" applyFill="1" applyAlignment="1" applyProtection="1">
      <alignment vertical="center"/>
      <protection hidden="1"/>
    </xf>
    <xf numFmtId="0" fontId="55" fillId="10" borderId="0" xfId="0" applyFont="1" applyFill="1" applyAlignment="1" applyProtection="1">
      <alignment vertical="center"/>
      <protection hidden="1"/>
    </xf>
    <xf numFmtId="0" fontId="55" fillId="11" borderId="0" xfId="0" applyFont="1" applyFill="1" applyAlignment="1" applyProtection="1">
      <alignment vertical="center"/>
      <protection hidden="1"/>
    </xf>
    <xf numFmtId="0" fontId="55" fillId="11" borderId="10" xfId="0" applyFont="1" applyFill="1" applyBorder="1" applyAlignment="1" applyProtection="1">
      <alignment vertical="center"/>
      <protection hidden="1"/>
    </xf>
    <xf numFmtId="0" fontId="21" fillId="10" borderId="3" xfId="0" applyFont="1" applyFill="1" applyBorder="1" applyProtection="1">
      <protection hidden="1"/>
    </xf>
    <xf numFmtId="0" fontId="60" fillId="0" borderId="0" xfId="0" applyFont="1" applyAlignment="1">
      <alignment horizontal="center" vertical="center" wrapText="1"/>
    </xf>
    <xf numFmtId="0" fontId="60" fillId="0" borderId="6" xfId="0" applyFont="1" applyBorder="1" applyAlignment="1">
      <alignment horizontal="center" vertical="center" wrapText="1"/>
    </xf>
    <xf numFmtId="0" fontId="0" fillId="0" borderId="20" xfId="0" applyBorder="1"/>
    <xf numFmtId="0" fontId="61" fillId="0" borderId="6" xfId="0" applyFont="1" applyBorder="1" applyAlignment="1">
      <alignment horizontal="center" vertical="center" wrapText="1"/>
    </xf>
    <xf numFmtId="0" fontId="0" fillId="0" borderId="20" xfId="0" applyBorder="1" applyProtection="1">
      <protection locked="0"/>
    </xf>
    <xf numFmtId="0" fontId="0" fillId="0" borderId="0" xfId="0" applyAlignment="1">
      <alignment vertical="center"/>
    </xf>
    <xf numFmtId="1" fontId="62" fillId="0" borderId="0" xfId="2" applyNumberFormat="1" applyFont="1" applyAlignment="1" applyProtection="1">
      <alignment horizontal="center" vertical="center"/>
      <protection hidden="1"/>
    </xf>
    <xf numFmtId="0" fontId="52" fillId="0" borderId="0" xfId="2" applyFont="1" applyAlignment="1" applyProtection="1">
      <alignment horizontal="center" vertical="center" wrapText="1"/>
      <protection hidden="1"/>
    </xf>
    <xf numFmtId="1" fontId="62" fillId="0" borderId="0" xfId="2" applyNumberFormat="1" applyFont="1" applyAlignment="1" applyProtection="1">
      <alignment vertical="center"/>
      <protection hidden="1"/>
    </xf>
    <xf numFmtId="0" fontId="63" fillId="9" borderId="0" xfId="0" applyFont="1" applyFill="1" applyAlignment="1">
      <alignment vertical="center"/>
    </xf>
    <xf numFmtId="0" fontId="64" fillId="9" borderId="0" xfId="0" applyFont="1" applyFill="1" applyAlignment="1">
      <alignment horizontal="left" vertical="center"/>
    </xf>
    <xf numFmtId="0" fontId="63" fillId="9" borderId="0" xfId="0" applyFont="1" applyFill="1" applyAlignment="1">
      <alignment horizontal="left" vertical="center"/>
    </xf>
    <xf numFmtId="0" fontId="63" fillId="9" borderId="0" xfId="0" applyFont="1" applyFill="1" applyBorder="1" applyAlignment="1" applyProtection="1">
      <alignment vertical="center"/>
      <protection hidden="1"/>
    </xf>
    <xf numFmtId="0" fontId="57" fillId="10" borderId="0" xfId="0" applyFont="1" applyFill="1" applyBorder="1" applyAlignment="1" applyProtection="1">
      <alignment vertical="center" shrinkToFit="1"/>
      <protection hidden="1"/>
    </xf>
    <xf numFmtId="2" fontId="58" fillId="10" borderId="0" xfId="0" applyNumberFormat="1" applyFont="1" applyFill="1" applyBorder="1" applyAlignment="1" applyProtection="1">
      <alignment vertical="center" shrinkToFit="1"/>
      <protection hidden="1"/>
    </xf>
    <xf numFmtId="0" fontId="56" fillId="10" borderId="0" xfId="0" applyFont="1" applyFill="1" applyAlignment="1" applyProtection="1">
      <alignment vertical="center"/>
      <protection hidden="1"/>
    </xf>
    <xf numFmtId="0" fontId="21" fillId="0" borderId="0" xfId="0" applyFont="1" applyAlignment="1" applyProtection="1">
      <protection hidden="1"/>
    </xf>
    <xf numFmtId="0" fontId="21" fillId="13" borderId="0" xfId="0" applyFont="1" applyFill="1" applyAlignment="1"/>
    <xf numFmtId="0" fontId="21" fillId="13" borderId="0" xfId="0" applyFont="1" applyFill="1" applyAlignment="1">
      <alignment horizontal="center"/>
    </xf>
    <xf numFmtId="0" fontId="21" fillId="9" borderId="0" xfId="0" applyFont="1" applyFill="1" applyProtection="1">
      <protection hidden="1"/>
    </xf>
    <xf numFmtId="0" fontId="41" fillId="9" borderId="0" xfId="0" applyFont="1" applyFill="1" applyProtection="1">
      <protection hidden="1"/>
    </xf>
    <xf numFmtId="0" fontId="70" fillId="9" borderId="0" xfId="0" applyFont="1" applyFill="1" applyProtection="1">
      <protection hidden="1"/>
    </xf>
    <xf numFmtId="0" fontId="72" fillId="9" borderId="0" xfId="0" applyFont="1" applyFill="1" applyAlignment="1" applyProtection="1">
      <alignment vertical="center" wrapText="1"/>
      <protection hidden="1"/>
    </xf>
    <xf numFmtId="0" fontId="72" fillId="9" borderId="0" xfId="0" applyFont="1" applyFill="1" applyAlignment="1" applyProtection="1">
      <alignment horizontal="center" vertical="center" wrapText="1"/>
      <protection hidden="1"/>
    </xf>
    <xf numFmtId="0" fontId="73" fillId="9" borderId="0" xfId="0" applyFont="1" applyFill="1" applyAlignment="1" applyProtection="1">
      <alignment horizontal="center" vertical="center" wrapText="1"/>
      <protection hidden="1"/>
    </xf>
    <xf numFmtId="0" fontId="23" fillId="0" borderId="0" xfId="0" applyFont="1" applyAlignment="1" applyProtection="1">
      <alignment wrapText="1"/>
      <protection hidden="1"/>
    </xf>
    <xf numFmtId="0" fontId="20" fillId="9" borderId="0" xfId="2" applyFont="1" applyFill="1" applyAlignment="1" applyProtection="1">
      <alignment vertical="center" wrapText="1"/>
      <protection hidden="1"/>
    </xf>
    <xf numFmtId="0" fontId="68" fillId="9" borderId="0" xfId="0" applyFont="1" applyFill="1" applyAlignment="1">
      <alignment vertical="center"/>
    </xf>
    <xf numFmtId="0" fontId="0" fillId="0" borderId="22" xfId="0" applyBorder="1"/>
    <xf numFmtId="0" fontId="21" fillId="0" borderId="0" xfId="0" applyFont="1" applyProtection="1">
      <protection locked="0" hidden="1"/>
    </xf>
    <xf numFmtId="0" fontId="32" fillId="0" borderId="8" xfId="0" applyFont="1" applyBorder="1" applyAlignment="1" applyProtection="1">
      <alignment horizontal="center" vertical="center"/>
      <protection locked="0" hidden="1"/>
    </xf>
    <xf numFmtId="0" fontId="50" fillId="0" borderId="0" xfId="0" applyFont="1" applyAlignment="1">
      <alignment horizontal="center" vertical="center" wrapText="1"/>
    </xf>
    <xf numFmtId="0" fontId="82" fillId="15" borderId="0" xfId="0" applyFont="1" applyFill="1" applyAlignment="1">
      <alignment horizontal="right" vertical="center"/>
    </xf>
    <xf numFmtId="0" fontId="50" fillId="0" borderId="0" xfId="0" applyFont="1" applyAlignment="1">
      <alignment vertical="center"/>
    </xf>
    <xf numFmtId="0" fontId="51" fillId="0" borderId="0" xfId="0" applyFont="1" applyAlignment="1">
      <alignment vertical="center"/>
    </xf>
    <xf numFmtId="0" fontId="18" fillId="0" borderId="0" xfId="0" applyFont="1" applyAlignment="1">
      <alignment horizontal="center" vertical="center"/>
    </xf>
    <xf numFmtId="0" fontId="25" fillId="0" borderId="0" xfId="0" applyFont="1" applyAlignment="1">
      <alignment horizontal="center" vertical="center"/>
    </xf>
    <xf numFmtId="0" fontId="25" fillId="0" borderId="0" xfId="0" applyFont="1" applyAlignment="1">
      <alignment vertical="center"/>
    </xf>
    <xf numFmtId="0" fontId="65" fillId="16" borderId="5" xfId="0" applyFont="1" applyFill="1" applyBorder="1" applyAlignment="1">
      <alignment horizontal="center" vertical="center" wrapText="1"/>
    </xf>
    <xf numFmtId="1" fontId="47" fillId="0" borderId="37" xfId="0" applyNumberFormat="1" applyFont="1" applyBorder="1" applyAlignment="1" applyProtection="1">
      <alignment horizontal="left" vertical="center" wrapText="1"/>
      <protection locked="0"/>
    </xf>
    <xf numFmtId="0" fontId="84" fillId="0" borderId="1" xfId="0" applyFont="1" applyBorder="1" applyAlignment="1" applyProtection="1">
      <alignment horizontal="center" vertical="center"/>
      <protection locked="0"/>
    </xf>
    <xf numFmtId="14" fontId="23" fillId="0" borderId="0" xfId="0" applyNumberFormat="1" applyFont="1" applyAlignment="1">
      <alignment horizontal="center" vertical="center"/>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85" fillId="0" borderId="0" xfId="0" applyFont="1" applyAlignment="1">
      <alignment horizontal="center" vertical="center"/>
    </xf>
    <xf numFmtId="14" fontId="21" fillId="0" borderId="0" xfId="0" applyNumberFormat="1" applyFont="1" applyAlignment="1">
      <alignment vertical="center"/>
    </xf>
    <xf numFmtId="0" fontId="46" fillId="0" borderId="0" xfId="0" applyFont="1" applyAlignment="1">
      <alignment horizontal="center" vertical="center"/>
    </xf>
    <xf numFmtId="0" fontId="21" fillId="9" borderId="0" xfId="0" applyFont="1" applyFill="1" applyAlignment="1">
      <alignment vertical="center"/>
    </xf>
    <xf numFmtId="0" fontId="41" fillId="9" borderId="0" xfId="0" applyFont="1" applyFill="1" applyAlignment="1">
      <alignment horizontal="center" vertical="center"/>
    </xf>
    <xf numFmtId="0" fontId="18" fillId="5" borderId="8" xfId="0" applyFont="1" applyFill="1" applyBorder="1" applyAlignment="1" applyProtection="1">
      <alignment horizontal="center" vertical="center"/>
      <protection hidden="1"/>
    </xf>
    <xf numFmtId="0" fontId="25" fillId="5" borderId="8" xfId="0" applyFont="1" applyFill="1" applyBorder="1" applyAlignment="1" applyProtection="1">
      <alignment horizontal="center" vertical="center"/>
      <protection hidden="1"/>
    </xf>
    <xf numFmtId="0" fontId="87" fillId="17" borderId="7" xfId="0" applyFont="1" applyFill="1" applyBorder="1" applyAlignment="1" applyProtection="1">
      <alignment horizontal="center" vertical="center"/>
      <protection hidden="1"/>
    </xf>
    <xf numFmtId="0" fontId="87" fillId="17" borderId="8" xfId="0" applyFont="1" applyFill="1" applyBorder="1" applyAlignment="1" applyProtection="1">
      <alignment horizontal="center" vertical="center"/>
      <protection hidden="1"/>
    </xf>
    <xf numFmtId="0" fontId="51" fillId="2" borderId="0" xfId="0" applyFont="1" applyFill="1" applyBorder="1" applyAlignment="1" applyProtection="1">
      <alignment horizontal="center" vertical="center" wrapText="1"/>
      <protection hidden="1"/>
    </xf>
    <xf numFmtId="0" fontId="88" fillId="17" borderId="38" xfId="0" applyFont="1" applyFill="1" applyBorder="1" applyAlignment="1" applyProtection="1">
      <alignment horizontal="center" vertical="center"/>
      <protection hidden="1"/>
    </xf>
    <xf numFmtId="0" fontId="88" fillId="17" borderId="39" xfId="0" applyFont="1" applyFill="1" applyBorder="1" applyAlignment="1" applyProtection="1">
      <alignment horizontal="center" vertical="center"/>
      <protection hidden="1"/>
    </xf>
    <xf numFmtId="14" fontId="29" fillId="4" borderId="0" xfId="0" applyNumberFormat="1" applyFont="1" applyFill="1" applyBorder="1" applyAlignment="1">
      <alignment horizontal="center" vertical="center" wrapText="1"/>
    </xf>
    <xf numFmtId="0" fontId="75" fillId="2" borderId="4" xfId="0" applyFont="1" applyFill="1" applyBorder="1" applyAlignment="1" applyProtection="1">
      <alignment horizontal="center" vertical="center" wrapText="1"/>
      <protection hidden="1"/>
    </xf>
    <xf numFmtId="0" fontId="75" fillId="2" borderId="2" xfId="0" applyFont="1" applyFill="1" applyBorder="1" applyAlignment="1" applyProtection="1">
      <alignment horizontal="center" vertical="center"/>
      <protection hidden="1"/>
    </xf>
    <xf numFmtId="0" fontId="75" fillId="2" borderId="4" xfId="0" applyFont="1" applyFill="1" applyBorder="1" applyAlignment="1" applyProtection="1">
      <alignment horizontal="center" vertical="center"/>
      <protection hidden="1"/>
    </xf>
    <xf numFmtId="0" fontId="21" fillId="10" borderId="0" xfId="0" applyFont="1" applyFill="1"/>
    <xf numFmtId="165" fontId="89" fillId="10" borderId="0" xfId="0" applyNumberFormat="1" applyFont="1" applyFill="1" applyBorder="1" applyAlignment="1" applyProtection="1">
      <alignment vertical="center" shrinkToFit="1"/>
      <protection hidden="1"/>
    </xf>
    <xf numFmtId="0" fontId="21" fillId="10" borderId="0" xfId="0" applyFont="1" applyFill="1" applyAlignment="1"/>
    <xf numFmtId="0" fontId="21" fillId="10" borderId="44" xfId="0" applyFont="1" applyFill="1" applyBorder="1" applyProtection="1">
      <protection hidden="1"/>
    </xf>
    <xf numFmtId="0" fontId="50" fillId="0" borderId="0" xfId="0" applyFont="1" applyFill="1" applyAlignment="1"/>
    <xf numFmtId="0" fontId="26" fillId="0" borderId="0" xfId="0" applyFont="1" applyFill="1" applyAlignment="1">
      <alignment vertical="center" wrapText="1"/>
    </xf>
    <xf numFmtId="0" fontId="21" fillId="0" borderId="0" xfId="0" applyFont="1" applyFill="1" applyAlignment="1" applyProtection="1">
      <alignment vertical="center"/>
      <protection hidden="1"/>
    </xf>
    <xf numFmtId="166" fontId="21" fillId="0" borderId="0" xfId="0" applyNumberFormat="1" applyFont="1" applyAlignment="1" applyProtection="1">
      <alignment vertical="center"/>
      <protection hidden="1"/>
    </xf>
    <xf numFmtId="0" fontId="49" fillId="0" borderId="8" xfId="0" applyNumberFormat="1" applyFont="1" applyFill="1" applyBorder="1" applyAlignment="1" applyProtection="1">
      <alignment horizontal="center" vertical="center"/>
      <protection locked="0"/>
    </xf>
    <xf numFmtId="0" fontId="52" fillId="0" borderId="0" xfId="2" applyFont="1" applyBorder="1" applyAlignment="1" applyProtection="1">
      <alignment horizontal="center" vertical="center" wrapText="1"/>
      <protection hidden="1"/>
    </xf>
    <xf numFmtId="166" fontId="100" fillId="10" borderId="21" xfId="0" applyNumberFormat="1" applyFont="1" applyFill="1" applyBorder="1" applyAlignment="1" applyProtection="1">
      <alignment vertical="center" wrapText="1"/>
      <protection hidden="1"/>
    </xf>
    <xf numFmtId="0" fontId="0" fillId="9" borderId="0" xfId="0" applyFill="1"/>
    <xf numFmtId="0" fontId="87" fillId="17" borderId="32" xfId="0" applyFont="1" applyFill="1" applyBorder="1" applyAlignment="1" applyProtection="1">
      <alignment horizontal="center" vertical="center"/>
      <protection hidden="1"/>
    </xf>
    <xf numFmtId="0" fontId="88" fillId="17" borderId="48" xfId="0" applyFont="1" applyFill="1" applyBorder="1" applyAlignment="1" applyProtection="1">
      <alignment horizontal="center" vertical="center"/>
      <protection hidden="1"/>
    </xf>
    <xf numFmtId="14" fontId="29" fillId="0" borderId="0" xfId="0" applyNumberFormat="1" applyFont="1" applyFill="1" applyBorder="1" applyAlignment="1">
      <alignment vertical="center" wrapText="1"/>
    </xf>
    <xf numFmtId="0" fontId="65" fillId="0" borderId="11" xfId="0" applyNumberFormat="1" applyFont="1" applyFill="1" applyBorder="1" applyAlignment="1" applyProtection="1">
      <alignment horizontal="center" vertical="center"/>
      <protection locked="0"/>
    </xf>
    <xf numFmtId="0" fontId="65" fillId="0" borderId="8" xfId="0" applyNumberFormat="1" applyFont="1" applyFill="1" applyBorder="1" applyAlignment="1" applyProtection="1">
      <alignment horizontal="center" vertical="center"/>
      <protection locked="0"/>
    </xf>
    <xf numFmtId="0" fontId="22" fillId="0" borderId="0" xfId="0" applyNumberFormat="1" applyFont="1" applyAlignment="1" applyProtection="1">
      <alignment horizontal="center" vertical="center"/>
      <protection hidden="1"/>
    </xf>
    <xf numFmtId="167" fontId="106" fillId="10" borderId="0" xfId="0" applyNumberFormat="1" applyFont="1" applyFill="1" applyBorder="1" applyAlignment="1" applyProtection="1">
      <alignment vertical="center" shrinkToFit="1"/>
      <protection hidden="1"/>
    </xf>
    <xf numFmtId="0" fontId="106" fillId="10" borderId="0" xfId="0" applyNumberFormat="1" applyFont="1" applyFill="1" applyBorder="1" applyAlignment="1" applyProtection="1">
      <alignment vertical="center" shrinkToFit="1"/>
      <protection hidden="1"/>
    </xf>
    <xf numFmtId="168" fontId="106" fillId="10" borderId="0" xfId="0" applyNumberFormat="1" applyFont="1" applyFill="1" applyBorder="1" applyAlignment="1" applyProtection="1">
      <alignment vertical="center" shrinkToFit="1"/>
      <protection hidden="1"/>
    </xf>
    <xf numFmtId="170" fontId="22" fillId="0" borderId="0" xfId="0" applyNumberFormat="1" applyFont="1" applyAlignment="1" applyProtection="1">
      <alignment horizontal="center" vertical="center"/>
      <protection hidden="1"/>
    </xf>
    <xf numFmtId="166" fontId="21" fillId="4" borderId="0" xfId="0" applyNumberFormat="1" applyFont="1" applyFill="1" applyAlignment="1" applyProtection="1">
      <alignment vertical="center"/>
      <protection hidden="1"/>
    </xf>
    <xf numFmtId="169" fontId="21" fillId="0" borderId="0" xfId="0" applyNumberFormat="1" applyFont="1" applyAlignment="1" applyProtection="1">
      <alignment vertical="center"/>
      <protection hidden="1"/>
    </xf>
    <xf numFmtId="168" fontId="0" fillId="0" borderId="0" xfId="0" applyNumberFormat="1"/>
    <xf numFmtId="171" fontId="49" fillId="0" borderId="11" xfId="0" applyNumberFormat="1" applyFont="1" applyFill="1" applyBorder="1" applyAlignment="1" applyProtection="1">
      <alignment horizontal="center" vertical="center"/>
      <protection locked="0"/>
    </xf>
    <xf numFmtId="170" fontId="49" fillId="0" borderId="37" xfId="0" applyNumberFormat="1" applyFont="1" applyFill="1" applyBorder="1" applyAlignment="1" applyProtection="1">
      <alignment horizontal="right" vertical="center"/>
      <protection hidden="1"/>
    </xf>
    <xf numFmtId="170" fontId="49" fillId="0" borderId="8" xfId="0" applyNumberFormat="1" applyFont="1" applyFill="1" applyBorder="1" applyAlignment="1" applyProtection="1">
      <alignment horizontal="right" vertical="center"/>
      <protection hidden="1"/>
    </xf>
    <xf numFmtId="0" fontId="75" fillId="2" borderId="54" xfId="0" applyFont="1" applyFill="1" applyBorder="1" applyAlignment="1" applyProtection="1">
      <alignment horizontal="center" vertical="center" wrapText="1"/>
      <protection hidden="1"/>
    </xf>
    <xf numFmtId="0" fontId="75" fillId="2" borderId="52" xfId="0" applyFont="1" applyFill="1" applyBorder="1" applyAlignment="1" applyProtection="1">
      <alignment horizontal="center" vertical="center"/>
      <protection hidden="1"/>
    </xf>
    <xf numFmtId="170" fontId="100" fillId="10" borderId="21" xfId="0" applyNumberFormat="1" applyFont="1" applyFill="1" applyBorder="1" applyAlignment="1" applyProtection="1">
      <alignment vertical="center" wrapText="1"/>
      <protection hidden="1"/>
    </xf>
    <xf numFmtId="170" fontId="58" fillId="10" borderId="0" xfId="0" applyNumberFormat="1" applyFont="1" applyFill="1" applyBorder="1" applyAlignment="1" applyProtection="1">
      <alignment vertical="center" shrinkToFit="1"/>
      <protection hidden="1"/>
    </xf>
    <xf numFmtId="0" fontId="108" fillId="14" borderId="56" xfId="0" applyFont="1" applyFill="1" applyBorder="1" applyAlignment="1" applyProtection="1">
      <alignment vertical="center" shrinkToFit="1"/>
      <protection locked="0"/>
    </xf>
    <xf numFmtId="0" fontId="40" fillId="9" borderId="0" xfId="0" applyFont="1" applyFill="1" applyAlignment="1" applyProtection="1">
      <alignment vertical="center"/>
      <protection hidden="1"/>
    </xf>
    <xf numFmtId="9" fontId="21" fillId="0" borderId="0" xfId="1" applyFont="1" applyProtection="1">
      <protection hidden="1"/>
    </xf>
    <xf numFmtId="0" fontId="52" fillId="3" borderId="0" xfId="0" applyFont="1" applyFill="1" applyBorder="1" applyAlignment="1" applyProtection="1">
      <protection hidden="1"/>
    </xf>
    <xf numFmtId="0" fontId="24" fillId="3" borderId="18" xfId="0" applyFont="1" applyFill="1" applyBorder="1" applyProtection="1">
      <protection hidden="1"/>
    </xf>
    <xf numFmtId="0" fontId="27" fillId="3" borderId="18" xfId="0" applyFont="1" applyFill="1" applyBorder="1" applyProtection="1">
      <protection hidden="1"/>
    </xf>
    <xf numFmtId="14" fontId="28" fillId="3" borderId="18" xfId="0" applyNumberFormat="1" applyFont="1" applyFill="1" applyBorder="1" applyAlignment="1" applyProtection="1">
      <alignment wrapText="1"/>
      <protection hidden="1"/>
    </xf>
    <xf numFmtId="0" fontId="21" fillId="0" borderId="3" xfId="0" applyFont="1" applyBorder="1" applyAlignment="1" applyProtection="1">
      <alignment wrapText="1"/>
      <protection hidden="1"/>
    </xf>
    <xf numFmtId="0" fontId="21" fillId="0" borderId="0" xfId="0" applyFont="1" applyBorder="1" applyAlignment="1" applyProtection="1">
      <alignment wrapText="1"/>
      <protection hidden="1"/>
    </xf>
    <xf numFmtId="0" fontId="29" fillId="3" borderId="8" xfId="0" applyFont="1" applyFill="1" applyBorder="1" applyAlignment="1" applyProtection="1">
      <alignment horizontal="center" vertical="center" shrinkToFit="1"/>
      <protection hidden="1"/>
    </xf>
    <xf numFmtId="0" fontId="75" fillId="18" borderId="41" xfId="0" applyFont="1" applyFill="1" applyBorder="1" applyAlignment="1" applyProtection="1">
      <alignment horizontal="center" vertical="center" shrinkToFit="1"/>
      <protection hidden="1"/>
    </xf>
    <xf numFmtId="0" fontId="75" fillId="18" borderId="41" xfId="0" applyFont="1" applyFill="1" applyBorder="1" applyAlignment="1" applyProtection="1">
      <alignment horizontal="left" vertical="center" wrapText="1" shrinkToFit="1"/>
      <protection hidden="1"/>
    </xf>
    <xf numFmtId="170" fontId="29" fillId="18" borderId="53" xfId="0" applyNumberFormat="1" applyFont="1" applyFill="1" applyBorder="1" applyAlignment="1" applyProtection="1">
      <alignment horizontal="center" vertical="center" shrinkToFit="1"/>
      <protection hidden="1"/>
    </xf>
    <xf numFmtId="170" fontId="83" fillId="18" borderId="53" xfId="0" applyNumberFormat="1" applyFont="1" applyFill="1" applyBorder="1" applyAlignment="1" applyProtection="1">
      <alignment horizontal="right" vertical="center" shrinkToFit="1"/>
      <protection hidden="1"/>
    </xf>
    <xf numFmtId="170" fontId="83" fillId="18" borderId="55" xfId="0" applyNumberFormat="1" applyFont="1" applyFill="1" applyBorder="1" applyAlignment="1" applyProtection="1">
      <alignment horizontal="right" vertical="center" shrinkToFit="1"/>
      <protection hidden="1"/>
    </xf>
    <xf numFmtId="0" fontId="107" fillId="3" borderId="11" xfId="0" applyFont="1" applyFill="1" applyBorder="1" applyAlignment="1" applyProtection="1">
      <alignment horizontal="center" vertical="center" shrinkToFit="1"/>
      <protection hidden="1"/>
    </xf>
    <xf numFmtId="0" fontId="107" fillId="3" borderId="11" xfId="0" applyFont="1" applyFill="1" applyBorder="1" applyAlignment="1" applyProtection="1">
      <alignment horizontal="left" vertical="center" wrapText="1" shrinkToFit="1"/>
      <protection hidden="1"/>
    </xf>
    <xf numFmtId="170" fontId="107" fillId="0" borderId="32" xfId="0" applyNumberFormat="1" applyFont="1" applyFill="1" applyBorder="1" applyAlignment="1" applyProtection="1">
      <alignment horizontal="center" vertical="center" shrinkToFit="1"/>
      <protection hidden="1"/>
    </xf>
    <xf numFmtId="170" fontId="29" fillId="0" borderId="32" xfId="0" applyNumberFormat="1" applyFont="1" applyFill="1" applyBorder="1" applyAlignment="1" applyProtection="1">
      <alignment horizontal="center" vertical="center" shrinkToFit="1"/>
      <protection hidden="1"/>
    </xf>
    <xf numFmtId="0" fontId="18" fillId="3" borderId="11" xfId="0" applyFont="1" applyFill="1" applyBorder="1" applyAlignment="1" applyProtection="1">
      <alignment horizontal="center" vertical="center" shrinkToFit="1"/>
      <protection hidden="1"/>
    </xf>
    <xf numFmtId="0" fontId="18" fillId="3" borderId="11" xfId="0" applyFont="1" applyFill="1" applyBorder="1" applyAlignment="1" applyProtection="1">
      <alignment horizontal="left" vertical="center" wrapText="1" shrinkToFit="1"/>
      <protection hidden="1"/>
    </xf>
    <xf numFmtId="0" fontId="25" fillId="5" borderId="4" xfId="0" applyFont="1" applyFill="1" applyBorder="1" applyAlignment="1" applyProtection="1">
      <alignment horizontal="center" vertical="center"/>
      <protection hidden="1"/>
    </xf>
    <xf numFmtId="0" fontId="50" fillId="0" borderId="0" xfId="0" applyFont="1" applyAlignment="1" applyProtection="1">
      <alignment vertical="center"/>
      <protection hidden="1"/>
    </xf>
    <xf numFmtId="0" fontId="51" fillId="0" borderId="0" xfId="0" applyFont="1" applyAlignment="1" applyProtection="1">
      <alignment vertical="center"/>
      <protection hidden="1"/>
    </xf>
    <xf numFmtId="0" fontId="18" fillId="0" borderId="0" xfId="0" applyFont="1" applyAlignment="1" applyProtection="1">
      <alignment horizontal="center" vertical="center"/>
      <protection hidden="1"/>
    </xf>
    <xf numFmtId="0" fontId="25" fillId="0" borderId="0" xfId="0" applyFont="1" applyAlignment="1" applyProtection="1">
      <alignment horizontal="center" vertical="center"/>
      <protection hidden="1"/>
    </xf>
    <xf numFmtId="0" fontId="9" fillId="5" borderId="0" xfId="2" applyFont="1" applyFill="1" applyAlignment="1" applyProtection="1">
      <alignment horizontal="center" vertical="center" wrapText="1"/>
      <protection hidden="1"/>
    </xf>
    <xf numFmtId="0" fontId="10" fillId="6" borderId="0" xfId="2" applyFont="1" applyFill="1" applyBorder="1" applyAlignment="1" applyProtection="1">
      <alignment horizontal="center" vertical="center" wrapText="1"/>
      <protection hidden="1"/>
    </xf>
    <xf numFmtId="0" fontId="64" fillId="9" borderId="0" xfId="2" applyFont="1" applyFill="1" applyAlignment="1" applyProtection="1">
      <alignment horizontal="center" vertical="center" wrapText="1"/>
      <protection hidden="1"/>
    </xf>
    <xf numFmtId="0" fontId="77" fillId="9" borderId="0" xfId="2" applyFont="1" applyFill="1" applyAlignment="1" applyProtection="1">
      <alignment horizontal="center" vertical="center" wrapText="1"/>
      <protection hidden="1"/>
    </xf>
    <xf numFmtId="0" fontId="12" fillId="0" borderId="0" xfId="0" applyFont="1" applyAlignment="1" applyProtection="1">
      <alignment horizontal="right" vertical="center"/>
      <protection hidden="1"/>
    </xf>
    <xf numFmtId="14" fontId="14" fillId="5" borderId="0" xfId="2" applyNumberFormat="1" applyFont="1" applyFill="1" applyAlignment="1">
      <alignment horizontal="left" vertical="center" wrapText="1"/>
      <protection locked="0"/>
    </xf>
    <xf numFmtId="0" fontId="14" fillId="5" borderId="0" xfId="2" applyFont="1" applyFill="1" applyBorder="1" applyAlignment="1">
      <alignment horizontal="left" vertical="center" wrapText="1"/>
      <protection locked="0"/>
    </xf>
    <xf numFmtId="0" fontId="16" fillId="2" borderId="14" xfId="2" applyFont="1" applyFill="1" applyBorder="1" applyAlignment="1" applyProtection="1">
      <alignment horizontal="center" vertical="center" wrapText="1"/>
      <protection hidden="1"/>
    </xf>
    <xf numFmtId="0" fontId="16" fillId="2" borderId="15" xfId="2" applyFont="1" applyFill="1" applyBorder="1" applyAlignment="1" applyProtection="1">
      <alignment horizontal="center" vertical="center" wrapText="1"/>
      <protection hidden="1"/>
    </xf>
    <xf numFmtId="0" fontId="16" fillId="2" borderId="16" xfId="2" applyFont="1" applyFill="1" applyBorder="1" applyAlignment="1" applyProtection="1">
      <alignment horizontal="center" vertical="center" wrapText="1"/>
      <protection hidden="1"/>
    </xf>
    <xf numFmtId="0" fontId="16" fillId="7" borderId="14" xfId="2" applyFont="1" applyFill="1" applyBorder="1" applyAlignment="1" applyProtection="1">
      <alignment horizontal="center" vertical="center" wrapText="1"/>
      <protection hidden="1"/>
    </xf>
    <xf numFmtId="0" fontId="16" fillId="7" borderId="15" xfId="2" applyFont="1" applyFill="1" applyBorder="1" applyAlignment="1" applyProtection="1">
      <alignment horizontal="center" vertical="center" wrapText="1"/>
      <protection hidden="1"/>
    </xf>
    <xf numFmtId="0" fontId="16" fillId="7" borderId="16" xfId="2" applyFont="1" applyFill="1" applyBorder="1" applyAlignment="1" applyProtection="1">
      <alignment horizontal="center" vertical="center" wrapText="1"/>
      <protection hidden="1"/>
    </xf>
    <xf numFmtId="0" fontId="23" fillId="0" borderId="0" xfId="0" applyFont="1" applyAlignment="1">
      <alignment vertical="center"/>
    </xf>
    <xf numFmtId="0" fontId="23" fillId="0" borderId="0" xfId="0" applyFont="1" applyAlignment="1">
      <alignment horizontal="center" vertical="center"/>
    </xf>
    <xf numFmtId="0" fontId="83" fillId="16" borderId="5" xfId="0" applyFont="1" applyFill="1" applyBorder="1" applyAlignment="1">
      <alignment horizontal="center" vertical="center" wrapText="1"/>
    </xf>
    <xf numFmtId="0" fontId="26" fillId="16" borderId="35" xfId="0" applyFont="1" applyFill="1" applyBorder="1" applyAlignment="1">
      <alignment horizontal="center" vertical="center" wrapText="1"/>
    </xf>
    <xf numFmtId="0" fontId="26" fillId="16" borderId="36" xfId="0" applyFont="1" applyFill="1" applyBorder="1" applyAlignment="1">
      <alignment horizontal="center" vertical="center" wrapText="1"/>
    </xf>
    <xf numFmtId="0" fontId="26" fillId="16" borderId="6" xfId="0" applyFont="1" applyFill="1" applyBorder="1" applyAlignment="1">
      <alignment horizontal="center" vertical="center" wrapText="1"/>
    </xf>
    <xf numFmtId="0" fontId="51" fillId="0" borderId="32" xfId="0" applyFont="1" applyBorder="1" applyAlignment="1" applyProtection="1">
      <alignment vertical="center"/>
      <protection hidden="1"/>
    </xf>
    <xf numFmtId="0" fontId="51" fillId="0" borderId="33" xfId="0" applyFont="1" applyBorder="1" applyAlignment="1" applyProtection="1">
      <alignment vertical="center"/>
      <protection hidden="1"/>
    </xf>
    <xf numFmtId="0" fontId="51" fillId="0" borderId="34" xfId="0" applyFont="1" applyBorder="1" applyAlignment="1" applyProtection="1">
      <alignment vertical="center"/>
      <protection hidden="1"/>
    </xf>
    <xf numFmtId="0" fontId="35" fillId="16" borderId="5" xfId="0" applyFont="1" applyFill="1" applyBorder="1" applyAlignment="1">
      <alignment horizontal="center" vertical="center"/>
    </xf>
    <xf numFmtId="0" fontId="75" fillId="16" borderId="28" xfId="0" applyFont="1" applyFill="1" applyBorder="1" applyAlignment="1" applyProtection="1">
      <alignment horizontal="center" vertical="center"/>
      <protection hidden="1"/>
    </xf>
    <xf numFmtId="0" fontId="75" fillId="16" borderId="29" xfId="0" applyFont="1" applyFill="1" applyBorder="1" applyAlignment="1" applyProtection="1">
      <alignment horizontal="center" vertical="center"/>
      <protection hidden="1"/>
    </xf>
    <xf numFmtId="0" fontId="75" fillId="16" borderId="30" xfId="0" applyFont="1" applyFill="1" applyBorder="1" applyAlignment="1" applyProtection="1">
      <alignment horizontal="center" vertical="center"/>
      <protection hidden="1"/>
    </xf>
    <xf numFmtId="0" fontId="86" fillId="9" borderId="0" xfId="0" applyFont="1" applyFill="1" applyAlignment="1">
      <alignment horizontal="left" vertical="center"/>
    </xf>
    <xf numFmtId="0" fontId="69" fillId="9" borderId="0" xfId="0" applyFont="1" applyFill="1" applyAlignment="1">
      <alignment horizontal="center" vertical="center"/>
    </xf>
    <xf numFmtId="0" fontId="50" fillId="0" borderId="0" xfId="0" applyFont="1" applyAlignment="1">
      <alignment horizontal="center" vertical="center" wrapText="1"/>
    </xf>
    <xf numFmtId="0" fontId="73" fillId="9" borderId="0" xfId="0" applyFont="1" applyFill="1" applyAlignment="1">
      <alignment horizontal="center" vertical="center" wrapText="1"/>
    </xf>
    <xf numFmtId="0" fontId="82" fillId="15" borderId="0" xfId="0" applyFont="1" applyFill="1" applyAlignment="1">
      <alignment horizontal="right" vertical="center"/>
    </xf>
    <xf numFmtId="0" fontId="83" fillId="5" borderId="0" xfId="0" applyFont="1" applyFill="1" applyAlignment="1">
      <alignment horizontal="left" vertical="center"/>
    </xf>
    <xf numFmtId="14" fontId="82" fillId="5" borderId="0" xfId="0" applyNumberFormat="1" applyFont="1" applyFill="1" applyAlignment="1">
      <alignment horizontal="left" vertical="center"/>
    </xf>
    <xf numFmtId="14" fontId="82" fillId="5" borderId="0" xfId="0" applyNumberFormat="1" applyFont="1" applyFill="1" applyAlignment="1">
      <alignment horizontal="left" vertical="center" shrinkToFit="1"/>
    </xf>
    <xf numFmtId="0" fontId="80" fillId="9" borderId="0" xfId="0" applyFont="1" applyFill="1" applyAlignment="1">
      <alignment horizontal="center" vertical="center"/>
    </xf>
    <xf numFmtId="0" fontId="78" fillId="9" borderId="0" xfId="0" applyFont="1" applyFill="1" applyAlignment="1">
      <alignment horizontal="center" vertical="center"/>
    </xf>
    <xf numFmtId="0" fontId="79" fillId="9" borderId="0" xfId="0" applyFont="1" applyFill="1" applyAlignment="1">
      <alignment horizontal="center" vertical="center" wrapText="1"/>
    </xf>
    <xf numFmtId="0" fontId="109" fillId="9" borderId="0" xfId="0" applyFont="1" applyFill="1" applyAlignment="1">
      <alignment horizontal="left" vertical="top" wrapText="1"/>
    </xf>
    <xf numFmtId="0" fontId="109" fillId="9" borderId="0" xfId="0" applyFont="1" applyFill="1" applyAlignment="1">
      <alignment horizontal="left" vertical="top"/>
    </xf>
    <xf numFmtId="0" fontId="21" fillId="0" borderId="0" xfId="0" applyNumberFormat="1" applyFont="1" applyAlignment="1" applyProtection="1">
      <alignment horizontal="center" vertical="center"/>
      <protection hidden="1"/>
    </xf>
    <xf numFmtId="170" fontId="48" fillId="0" borderId="9" xfId="0" applyNumberFormat="1" applyFont="1" applyFill="1" applyBorder="1" applyAlignment="1" applyProtection="1">
      <alignment horizontal="center" vertical="center" shrinkToFit="1"/>
      <protection hidden="1"/>
    </xf>
    <xf numFmtId="170" fontId="21" fillId="0" borderId="0" xfId="0" applyNumberFormat="1" applyFont="1" applyAlignment="1" applyProtection="1">
      <alignment horizontal="right" vertical="center"/>
      <protection hidden="1"/>
    </xf>
    <xf numFmtId="0" fontId="87" fillId="17" borderId="28" xfId="0" applyFont="1" applyFill="1" applyBorder="1" applyAlignment="1" applyProtection="1">
      <alignment horizontal="center" vertical="center"/>
      <protection hidden="1"/>
    </xf>
    <xf numFmtId="0" fontId="87" fillId="17" borderId="29" xfId="0" applyFont="1" applyFill="1" applyBorder="1" applyAlignment="1" applyProtection="1">
      <alignment horizontal="center" vertical="center"/>
      <protection hidden="1"/>
    </xf>
    <xf numFmtId="0" fontId="24" fillId="2" borderId="5" xfId="0" applyFont="1" applyFill="1" applyBorder="1" applyAlignment="1" applyProtection="1">
      <alignment horizontal="center" vertical="center" wrapText="1"/>
      <protection hidden="1"/>
    </xf>
    <xf numFmtId="0" fontId="51" fillId="2" borderId="5" xfId="0" applyFont="1" applyFill="1" applyBorder="1" applyAlignment="1" applyProtection="1">
      <alignment horizontal="center" vertical="center" wrapText="1"/>
      <protection hidden="1"/>
    </xf>
    <xf numFmtId="0" fontId="51" fillId="2" borderId="5" xfId="0" applyFont="1" applyFill="1" applyBorder="1" applyAlignment="1" applyProtection="1">
      <alignment horizontal="center" vertical="center"/>
      <protection hidden="1"/>
    </xf>
    <xf numFmtId="0" fontId="51" fillId="2" borderId="4" xfId="0" applyFont="1" applyFill="1" applyBorder="1" applyAlignment="1" applyProtection="1">
      <alignment horizontal="center" vertical="center" wrapText="1"/>
      <protection hidden="1"/>
    </xf>
    <xf numFmtId="0" fontId="51" fillId="2" borderId="47" xfId="0" applyFont="1" applyFill="1" applyBorder="1" applyAlignment="1" applyProtection="1">
      <alignment horizontal="center" vertical="center" wrapText="1"/>
      <protection hidden="1"/>
    </xf>
    <xf numFmtId="0" fontId="51" fillId="2" borderId="49" xfId="0" applyFont="1" applyFill="1" applyBorder="1" applyAlignment="1" applyProtection="1">
      <alignment horizontal="center" vertical="center" wrapText="1"/>
      <protection hidden="1"/>
    </xf>
    <xf numFmtId="0" fontId="51" fillId="2" borderId="2" xfId="0" applyFont="1" applyFill="1" applyBorder="1" applyAlignment="1" applyProtection="1">
      <alignment horizontal="center" vertical="center" wrapText="1"/>
      <protection hidden="1"/>
    </xf>
    <xf numFmtId="0" fontId="51" fillId="2" borderId="40" xfId="0" applyFont="1" applyFill="1" applyBorder="1" applyAlignment="1" applyProtection="1">
      <alignment horizontal="center" vertical="center" wrapText="1"/>
      <protection hidden="1"/>
    </xf>
    <xf numFmtId="0" fontId="51" fillId="2" borderId="50" xfId="0" applyFont="1" applyFill="1" applyBorder="1" applyAlignment="1" applyProtection="1">
      <alignment horizontal="center" vertical="center" wrapText="1"/>
      <protection hidden="1"/>
    </xf>
    <xf numFmtId="0" fontId="68" fillId="9" borderId="0" xfId="0" applyFont="1" applyFill="1" applyAlignment="1">
      <alignment horizontal="center" vertical="center"/>
    </xf>
    <xf numFmtId="0" fontId="101" fillId="9" borderId="0" xfId="0" applyFont="1" applyFill="1" applyAlignment="1">
      <alignment horizontal="center" vertical="center" wrapText="1"/>
    </xf>
    <xf numFmtId="0" fontId="102" fillId="9" borderId="0" xfId="0" applyFont="1" applyFill="1" applyBorder="1" applyAlignment="1" applyProtection="1">
      <alignment horizontal="center" vertical="top" wrapText="1"/>
      <protection hidden="1"/>
    </xf>
    <xf numFmtId="0" fontId="103" fillId="9" borderId="0" xfId="0" applyFont="1" applyFill="1" applyAlignment="1">
      <alignment horizontal="center" vertical="top" wrapText="1"/>
    </xf>
    <xf numFmtId="0" fontId="104" fillId="9" borderId="0" xfId="0" applyFont="1" applyFill="1" applyAlignment="1">
      <alignment horizontal="center" vertical="top" wrapText="1"/>
    </xf>
    <xf numFmtId="0" fontId="30" fillId="0" borderId="34" xfId="0" applyFont="1" applyBorder="1" applyAlignment="1" applyProtection="1">
      <alignment horizontal="center" vertical="center"/>
      <protection locked="0"/>
    </xf>
    <xf numFmtId="170" fontId="21" fillId="0" borderId="0" xfId="1" applyNumberFormat="1" applyFont="1" applyAlignment="1" applyProtection="1">
      <alignment horizontal="center" vertical="center"/>
      <protection hidden="1"/>
    </xf>
    <xf numFmtId="0" fontId="26" fillId="4" borderId="0" xfId="0" applyFont="1" applyFill="1" applyAlignment="1">
      <alignment vertical="center" wrapText="1"/>
    </xf>
    <xf numFmtId="0" fontId="26" fillId="4" borderId="0" xfId="0" applyFont="1" applyFill="1" applyAlignment="1">
      <alignment horizontal="center" vertical="center" wrapText="1"/>
    </xf>
    <xf numFmtId="14" fontId="29" fillId="4" borderId="0" xfId="0" applyNumberFormat="1" applyFont="1" applyFill="1" applyBorder="1" applyAlignment="1">
      <alignment vertical="center" wrapText="1"/>
    </xf>
    <xf numFmtId="14" fontId="29" fillId="4" borderId="3" xfId="0" applyNumberFormat="1" applyFont="1" applyFill="1" applyBorder="1" applyAlignment="1">
      <alignment vertical="center" wrapText="1"/>
    </xf>
    <xf numFmtId="0" fontId="50" fillId="4" borderId="0" xfId="0" applyFont="1" applyFill="1" applyAlignment="1">
      <alignment horizontal="center"/>
    </xf>
    <xf numFmtId="164" fontId="21" fillId="0" borderId="0" xfId="1" applyNumberFormat="1" applyFont="1" applyAlignment="1" applyProtection="1">
      <alignment horizontal="center" vertical="center"/>
      <protection hidden="1"/>
    </xf>
    <xf numFmtId="0" fontId="21" fillId="0" borderId="10" xfId="0" applyFont="1" applyBorder="1" applyAlignment="1" applyProtection="1">
      <alignment horizontal="center" vertical="center"/>
      <protection hidden="1"/>
    </xf>
    <xf numFmtId="0" fontId="23" fillId="0" borderId="7" xfId="0" applyFont="1" applyFill="1" applyBorder="1" applyAlignment="1" applyProtection="1">
      <alignment horizontal="center" vertical="center" wrapText="1"/>
      <protection hidden="1"/>
    </xf>
    <xf numFmtId="0" fontId="18" fillId="0" borderId="8" xfId="0" applyFont="1" applyFill="1" applyBorder="1" applyAlignment="1" applyProtection="1">
      <alignment horizontal="left" vertical="center" wrapText="1"/>
      <protection hidden="1"/>
    </xf>
    <xf numFmtId="0" fontId="23" fillId="0" borderId="8" xfId="0" applyFont="1" applyFill="1" applyBorder="1" applyAlignment="1" applyProtection="1">
      <alignment horizontal="center" vertical="center" wrapText="1"/>
      <protection hidden="1"/>
    </xf>
    <xf numFmtId="0" fontId="23" fillId="0" borderId="24" xfId="0" applyFont="1" applyFill="1" applyBorder="1" applyAlignment="1" applyProtection="1">
      <alignment horizontal="center" vertical="center" wrapText="1"/>
      <protection hidden="1"/>
    </xf>
    <xf numFmtId="0" fontId="23" fillId="0" borderId="0" xfId="0" applyFont="1" applyFill="1" applyBorder="1" applyAlignment="1" applyProtection="1">
      <alignment horizontal="center" vertical="center" wrapText="1"/>
      <protection hidden="1"/>
    </xf>
    <xf numFmtId="0" fontId="23" fillId="0" borderId="26" xfId="0" applyFont="1" applyFill="1" applyBorder="1" applyAlignment="1" applyProtection="1">
      <alignment horizontal="center" vertical="center" wrapText="1"/>
      <protection hidden="1"/>
    </xf>
    <xf numFmtId="0" fontId="23" fillId="0" borderId="25" xfId="0" applyFont="1" applyFill="1" applyBorder="1" applyAlignment="1" applyProtection="1">
      <alignment horizontal="center" vertical="center" wrapText="1"/>
      <protection hidden="1"/>
    </xf>
    <xf numFmtId="0" fontId="23" fillId="0" borderId="19" xfId="0" applyFont="1" applyFill="1" applyBorder="1" applyAlignment="1" applyProtection="1">
      <alignment horizontal="center" vertical="center" wrapText="1"/>
      <protection hidden="1"/>
    </xf>
    <xf numFmtId="0" fontId="23" fillId="0" borderId="27" xfId="0" applyFont="1" applyFill="1" applyBorder="1" applyAlignment="1" applyProtection="1">
      <alignment horizontal="center" vertical="center" wrapText="1"/>
      <protection hidden="1"/>
    </xf>
    <xf numFmtId="0" fontId="21" fillId="0" borderId="0" xfId="1" applyNumberFormat="1" applyFont="1" applyAlignment="1" applyProtection="1">
      <alignment horizontal="center" vertical="center"/>
      <protection hidden="1"/>
    </xf>
    <xf numFmtId="0" fontId="23" fillId="0" borderId="12" xfId="0" applyFont="1" applyFill="1" applyBorder="1" applyAlignment="1" applyProtection="1">
      <alignment horizontal="center" vertical="center" wrapText="1"/>
      <protection hidden="1"/>
    </xf>
    <xf numFmtId="0" fontId="18" fillId="0" borderId="11" xfId="0" applyFont="1" applyFill="1" applyBorder="1" applyAlignment="1" applyProtection="1">
      <alignment horizontal="left" vertical="center" wrapText="1"/>
      <protection hidden="1"/>
    </xf>
    <xf numFmtId="0" fontId="23" fillId="0" borderId="11" xfId="0" applyFont="1" applyFill="1" applyBorder="1" applyAlignment="1" applyProtection="1">
      <alignment horizontal="center" vertical="center" wrapText="1"/>
      <protection hidden="1"/>
    </xf>
    <xf numFmtId="0" fontId="51" fillId="2" borderId="2"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51" fillId="2" borderId="31" xfId="0" applyFont="1" applyFill="1" applyBorder="1" applyAlignment="1" applyProtection="1">
      <alignment horizontal="center" vertical="center"/>
      <protection hidden="1"/>
    </xf>
    <xf numFmtId="0" fontId="51" fillId="2" borderId="40" xfId="0" applyFont="1" applyFill="1" applyBorder="1" applyAlignment="1" applyProtection="1">
      <alignment horizontal="center" vertical="center"/>
      <protection hidden="1"/>
    </xf>
    <xf numFmtId="0" fontId="51" fillId="2" borderId="0" xfId="0" applyFont="1" applyFill="1" applyBorder="1" applyAlignment="1" applyProtection="1">
      <alignment horizontal="center" vertical="center"/>
      <protection hidden="1"/>
    </xf>
    <xf numFmtId="0" fontId="51" fillId="2" borderId="10" xfId="0" applyFont="1" applyFill="1" applyBorder="1" applyAlignment="1" applyProtection="1">
      <alignment horizontal="center" vertical="center"/>
      <protection hidden="1"/>
    </xf>
    <xf numFmtId="0" fontId="51" fillId="2" borderId="50" xfId="0" applyFont="1" applyFill="1" applyBorder="1" applyAlignment="1" applyProtection="1">
      <alignment horizontal="center" vertical="center"/>
      <protection hidden="1"/>
    </xf>
    <xf numFmtId="0" fontId="51" fillId="2" borderId="3" xfId="0" applyFont="1" applyFill="1" applyBorder="1" applyAlignment="1" applyProtection="1">
      <alignment horizontal="center" vertical="center"/>
      <protection hidden="1"/>
    </xf>
    <xf numFmtId="0" fontId="51" fillId="2" borderId="51" xfId="0" applyFont="1" applyFill="1" applyBorder="1" applyAlignment="1" applyProtection="1">
      <alignment horizontal="center" vertical="center"/>
      <protection hidden="1"/>
    </xf>
    <xf numFmtId="0" fontId="52" fillId="0" borderId="0" xfId="2" applyFont="1" applyAlignment="1" applyProtection="1">
      <alignment horizontal="center" vertical="center" wrapText="1"/>
      <protection hidden="1"/>
    </xf>
    <xf numFmtId="0" fontId="52" fillId="0" borderId="0" xfId="2" applyFont="1" applyBorder="1" applyAlignment="1" applyProtection="1">
      <alignment horizontal="center" vertical="center" wrapText="1"/>
      <protection hidden="1"/>
    </xf>
    <xf numFmtId="1" fontId="62" fillId="0" borderId="0" xfId="2" applyNumberFormat="1" applyFont="1" applyAlignment="1" applyProtection="1">
      <alignment horizontal="center" vertical="center"/>
      <protection hidden="1"/>
    </xf>
    <xf numFmtId="0" fontId="30" fillId="0" borderId="19" xfId="0" applyFont="1" applyBorder="1" applyAlignment="1" applyProtection="1">
      <alignment horizontal="center" vertical="center"/>
      <protection locked="0"/>
    </xf>
    <xf numFmtId="0" fontId="30" fillId="0" borderId="33" xfId="0" applyFont="1" applyBorder="1" applyAlignment="1" applyProtection="1">
      <alignment horizontal="center" vertical="center"/>
      <protection locked="0"/>
    </xf>
    <xf numFmtId="0" fontId="30" fillId="0" borderId="23" xfId="0" applyFont="1" applyBorder="1" applyAlignment="1" applyProtection="1">
      <alignment horizontal="center" vertical="center"/>
      <protection locked="0"/>
    </xf>
    <xf numFmtId="0" fontId="52" fillId="3" borderId="0" xfId="0" applyFont="1" applyFill="1" applyBorder="1" applyAlignment="1" applyProtection="1">
      <alignment horizontal="center" vertical="center" wrapText="1"/>
      <protection hidden="1"/>
    </xf>
    <xf numFmtId="0" fontId="52" fillId="3" borderId="18" xfId="0" applyFont="1" applyFill="1" applyBorder="1" applyAlignment="1" applyProtection="1">
      <alignment horizontal="center" vertical="center" wrapText="1"/>
      <protection hidden="1"/>
    </xf>
    <xf numFmtId="0" fontId="110" fillId="9" borderId="0" xfId="0" applyFont="1" applyFill="1" applyAlignment="1" applyProtection="1">
      <alignment horizontal="center" vertical="center" wrapText="1"/>
      <protection hidden="1"/>
    </xf>
    <xf numFmtId="0" fontId="76" fillId="0" borderId="0" xfId="0" applyFont="1" applyAlignment="1" applyProtection="1">
      <alignment horizontal="center"/>
      <protection hidden="1"/>
    </xf>
    <xf numFmtId="0" fontId="35" fillId="0" borderId="0" xfId="0" applyFont="1" applyAlignment="1" applyProtection="1">
      <alignment horizontal="center" vertical="center" wrapText="1"/>
      <protection hidden="1"/>
    </xf>
    <xf numFmtId="0" fontId="72" fillId="9" borderId="0" xfId="0" applyFont="1" applyFill="1" applyAlignment="1" applyProtection="1">
      <alignment horizontal="center" vertical="center" wrapText="1"/>
      <protection hidden="1"/>
    </xf>
    <xf numFmtId="0" fontId="108" fillId="14" borderId="57" xfId="0" applyFont="1" applyFill="1" applyBorder="1" applyAlignment="1" applyProtection="1">
      <alignment horizontal="center" vertical="center"/>
      <protection locked="0"/>
    </xf>
    <xf numFmtId="0" fontId="108" fillId="14" borderId="42" xfId="0" applyFont="1" applyFill="1" applyBorder="1" applyAlignment="1" applyProtection="1">
      <alignment horizontal="center" vertical="center"/>
      <protection locked="0"/>
    </xf>
    <xf numFmtId="170" fontId="97" fillId="12" borderId="0" xfId="0" applyNumberFormat="1" applyFont="1" applyFill="1" applyAlignment="1">
      <alignment horizontal="center" vertical="center" shrinkToFit="1"/>
    </xf>
    <xf numFmtId="170" fontId="99" fillId="10" borderId="0" xfId="0" applyNumberFormat="1" applyFont="1" applyFill="1" applyAlignment="1">
      <alignment horizontal="center" vertical="center"/>
    </xf>
    <xf numFmtId="0" fontId="67" fillId="10" borderId="45" xfId="0" applyFont="1" applyFill="1" applyBorder="1" applyAlignment="1" applyProtection="1">
      <alignment horizontal="right" vertical="center" shrinkToFit="1"/>
      <protection hidden="1"/>
    </xf>
    <xf numFmtId="0" fontId="67" fillId="10" borderId="21" xfId="0" applyFont="1" applyFill="1" applyBorder="1" applyAlignment="1" applyProtection="1">
      <alignment horizontal="right" vertical="center" shrinkToFit="1"/>
      <protection hidden="1"/>
    </xf>
    <xf numFmtId="0" fontId="95" fillId="10" borderId="0" xfId="0" applyFont="1" applyFill="1" applyBorder="1" applyAlignment="1" applyProtection="1">
      <alignment horizontal="left" vertical="center" shrinkToFit="1"/>
      <protection hidden="1"/>
    </xf>
    <xf numFmtId="0" fontId="93" fillId="10" borderId="44" xfId="0" applyFont="1" applyFill="1" applyBorder="1" applyAlignment="1" applyProtection="1">
      <alignment horizontal="right"/>
      <protection hidden="1"/>
    </xf>
    <xf numFmtId="0" fontId="93" fillId="10" borderId="0" xfId="0" applyFont="1" applyFill="1" applyBorder="1" applyAlignment="1" applyProtection="1">
      <alignment horizontal="right"/>
      <protection hidden="1"/>
    </xf>
    <xf numFmtId="0" fontId="93" fillId="10" borderId="43" xfId="0" applyFont="1" applyFill="1" applyBorder="1" applyAlignment="1" applyProtection="1">
      <alignment horizontal="right"/>
      <protection hidden="1"/>
    </xf>
    <xf numFmtId="0" fontId="21" fillId="0" borderId="0" xfId="0" applyFont="1" applyAlignment="1">
      <alignment horizontal="center"/>
    </xf>
    <xf numFmtId="0" fontId="59" fillId="10" borderId="0" xfId="0" applyFont="1" applyFill="1" applyBorder="1" applyAlignment="1" applyProtection="1">
      <alignment horizontal="right"/>
      <protection hidden="1"/>
    </xf>
    <xf numFmtId="165" fontId="91" fillId="10" borderId="0" xfId="0" applyNumberFormat="1" applyFont="1" applyFill="1" applyBorder="1" applyAlignment="1" applyProtection="1">
      <alignment horizontal="center" vertical="center" shrinkToFit="1"/>
      <protection hidden="1"/>
    </xf>
    <xf numFmtId="0" fontId="68" fillId="9" borderId="0" xfId="0" applyFont="1" applyFill="1" applyAlignment="1" applyProtection="1">
      <alignment horizontal="left" vertical="center"/>
      <protection hidden="1"/>
    </xf>
    <xf numFmtId="0" fontId="69" fillId="9" borderId="0" xfId="0" applyFont="1" applyFill="1" applyAlignment="1" applyProtection="1">
      <alignment horizontal="left" vertical="center"/>
      <protection hidden="1"/>
    </xf>
    <xf numFmtId="0" fontId="71" fillId="9" borderId="0" xfId="0" applyFont="1" applyFill="1" applyAlignment="1" applyProtection="1">
      <alignment horizontal="center" vertical="center"/>
      <protection hidden="1"/>
    </xf>
    <xf numFmtId="0" fontId="73" fillId="9" borderId="0" xfId="0" applyFont="1" applyFill="1" applyAlignment="1" applyProtection="1">
      <alignment horizontal="center" vertical="center" wrapText="1"/>
      <protection hidden="1"/>
    </xf>
    <xf numFmtId="0" fontId="54" fillId="10" borderId="0" xfId="0" applyFont="1" applyFill="1" applyAlignment="1" applyProtection="1">
      <alignment horizontal="center" vertical="center" wrapText="1"/>
      <protection hidden="1"/>
    </xf>
    <xf numFmtId="0" fontId="66" fillId="10" borderId="0" xfId="0" applyFont="1" applyFill="1" applyBorder="1" applyAlignment="1">
      <alignment horizontal="left" vertical="center" shrinkToFit="1"/>
    </xf>
    <xf numFmtId="0" fontId="94" fillId="12" borderId="0" xfId="0" applyFont="1" applyFill="1" applyBorder="1" applyAlignment="1" applyProtection="1">
      <alignment horizontal="center" vertical="center"/>
      <protection hidden="1"/>
    </xf>
    <xf numFmtId="0" fontId="94" fillId="12" borderId="21" xfId="0" applyFont="1" applyFill="1" applyBorder="1" applyAlignment="1" applyProtection="1">
      <alignment horizontal="center" vertical="center"/>
      <protection hidden="1"/>
    </xf>
    <xf numFmtId="0" fontId="74" fillId="12" borderId="0" xfId="0" applyFont="1" applyFill="1" applyBorder="1" applyAlignment="1" applyProtection="1">
      <alignment horizontal="center" vertical="center"/>
      <protection hidden="1"/>
    </xf>
    <xf numFmtId="0" fontId="96" fillId="10" borderId="0" xfId="0" applyFont="1" applyFill="1" applyBorder="1" applyAlignment="1" applyProtection="1">
      <alignment horizontal="right" vertical="center" shrinkToFit="1"/>
      <protection hidden="1"/>
    </xf>
    <xf numFmtId="0" fontId="96" fillId="10" borderId="21" xfId="0" applyFont="1" applyFill="1" applyBorder="1" applyAlignment="1" applyProtection="1">
      <alignment horizontal="right" vertical="center" shrinkToFit="1"/>
      <protection hidden="1"/>
    </xf>
    <xf numFmtId="0" fontId="90" fillId="10" borderId="46" xfId="0" applyFont="1" applyFill="1" applyBorder="1" applyAlignment="1" applyProtection="1">
      <alignment horizontal="right" vertical="center" shrinkToFit="1"/>
      <protection hidden="1"/>
    </xf>
    <xf numFmtId="0" fontId="90" fillId="10" borderId="0" xfId="0" applyFont="1" applyFill="1" applyBorder="1" applyAlignment="1" applyProtection="1">
      <alignment horizontal="right" vertical="center" shrinkToFit="1"/>
      <protection hidden="1"/>
    </xf>
    <xf numFmtId="0" fontId="90" fillId="10" borderId="21" xfId="0" applyFont="1" applyFill="1" applyBorder="1" applyAlignment="1" applyProtection="1">
      <alignment horizontal="right" vertical="center" shrinkToFit="1"/>
      <protection hidden="1"/>
    </xf>
    <xf numFmtId="170" fontId="105" fillId="10" borderId="0" xfId="0" applyNumberFormat="1" applyFont="1" applyFill="1" applyBorder="1" applyAlignment="1" applyProtection="1">
      <alignment horizontal="center" vertical="center" shrinkToFit="1"/>
      <protection hidden="1"/>
    </xf>
    <xf numFmtId="165" fontId="98" fillId="10" borderId="0" xfId="0" applyNumberFormat="1" applyFont="1" applyFill="1" applyBorder="1" applyAlignment="1" applyProtection="1">
      <alignment horizontal="center" vertical="center" shrinkToFit="1"/>
      <protection hidden="1"/>
    </xf>
    <xf numFmtId="0" fontId="92" fillId="10" borderId="0" xfId="0" applyFont="1" applyFill="1" applyAlignment="1">
      <alignment horizontal="center" vertical="center"/>
    </xf>
    <xf numFmtId="0" fontId="26" fillId="0" borderId="0" xfId="0" applyFont="1" applyAlignment="1">
      <alignment horizontal="center" vertical="center" wrapText="1"/>
    </xf>
    <xf numFmtId="0" fontId="30" fillId="0" borderId="0" xfId="0" applyFont="1" applyAlignment="1">
      <alignment horizontal="center"/>
    </xf>
    <xf numFmtId="0" fontId="40" fillId="9" borderId="0" xfId="0" applyFont="1" applyFill="1" applyAlignment="1">
      <alignment horizontal="left" vertical="center"/>
    </xf>
    <xf numFmtId="0" fontId="37" fillId="9" borderId="0" xfId="0" applyFont="1" applyFill="1" applyAlignment="1">
      <alignment horizontal="center" vertical="center"/>
    </xf>
    <xf numFmtId="0" fontId="43" fillId="9" borderId="0" xfId="0" applyFont="1" applyFill="1" applyAlignment="1">
      <alignment horizontal="center" vertical="top" wrapText="1"/>
    </xf>
    <xf numFmtId="0" fontId="27" fillId="2" borderId="17" xfId="0" applyFont="1" applyFill="1" applyBorder="1" applyAlignment="1">
      <alignment horizontal="center"/>
    </xf>
    <xf numFmtId="14" fontId="28" fillId="2" borderId="18" xfId="0" applyNumberFormat="1" applyFont="1" applyFill="1" applyBorder="1" applyAlignment="1">
      <alignment horizontal="right" wrapText="1"/>
    </xf>
    <xf numFmtId="0" fontId="38" fillId="9" borderId="0" xfId="0" applyFont="1" applyFill="1" applyAlignment="1">
      <alignment horizontal="center" vertical="top" wrapText="1"/>
    </xf>
    <xf numFmtId="0" fontId="38" fillId="9" borderId="0" xfId="0" applyFont="1" applyFill="1" applyAlignment="1">
      <alignment horizontal="center" vertical="center" wrapText="1"/>
    </xf>
    <xf numFmtId="0" fontId="36" fillId="0" borderId="0" xfId="0" applyFont="1" applyAlignment="1">
      <alignment horizontal="center"/>
    </xf>
    <xf numFmtId="0" fontId="36" fillId="0" borderId="0" xfId="0" applyFont="1" applyAlignment="1">
      <alignment horizontal="center" vertical="center" wrapText="1"/>
    </xf>
  </cellXfs>
  <cellStyles count="3">
    <cellStyle name="Hiperligação 2" xfId="2" xr:uid="{99CF452C-033C-4A48-8AAC-6DF834F70CB6}"/>
    <cellStyle name="Normal" xfId="0" builtinId="0"/>
    <cellStyle name="Percentagem" xfId="1" builtinId="5"/>
  </cellStyles>
  <dxfs count="40">
    <dxf>
      <fill>
        <patternFill>
          <bgColor theme="0" tint="-0.14996795556505021"/>
        </patternFill>
      </fill>
    </dxf>
    <dxf>
      <fill>
        <patternFill patternType="lightUp">
          <fgColor rgb="FFFF0000"/>
        </patternFill>
      </fill>
    </dxf>
    <dxf>
      <fill>
        <patternFill>
          <bgColor theme="0" tint="-0.14996795556505021"/>
        </patternFill>
      </fill>
    </dxf>
    <dxf>
      <fill>
        <patternFill patternType="lightUp">
          <fgColor rgb="FFFF0000"/>
        </patternFill>
      </fill>
    </dxf>
    <dxf>
      <fill>
        <patternFill>
          <bgColor theme="0" tint="-0.14996795556505021"/>
        </patternFill>
      </fill>
    </dxf>
    <dxf>
      <fill>
        <patternFill>
          <bgColor theme="0" tint="-0.14996795556505021"/>
        </patternFill>
      </fill>
    </dxf>
    <dxf>
      <fill>
        <patternFill patternType="lightUp">
          <fgColor rgb="FFFF0000"/>
        </patternFill>
      </fill>
    </dxf>
    <dxf>
      <font>
        <color theme="1"/>
      </font>
      <fill>
        <patternFill>
          <bgColor theme="1"/>
        </patternFill>
      </fill>
      <border>
        <left style="thin">
          <color auto="1"/>
        </left>
        <right style="thin">
          <color auto="1"/>
        </right>
        <top style="thin">
          <color auto="1"/>
        </top>
        <bottom style="thin">
          <color auto="1"/>
        </bottom>
        <vertical/>
        <horizontal/>
      </border>
    </dxf>
    <dxf>
      <font>
        <color theme="1"/>
      </font>
      <fill>
        <patternFill>
          <bgColor theme="1"/>
        </patternFill>
      </fill>
      <border>
        <left style="thin">
          <color auto="1"/>
        </left>
        <right style="thin">
          <color auto="1"/>
        </right>
        <top style="thin">
          <color auto="1"/>
        </top>
        <bottom style="thin">
          <color auto="1"/>
        </bottom>
        <vertical/>
        <horizontal/>
      </border>
    </dxf>
    <dxf>
      <font>
        <color theme="1"/>
      </font>
      <fill>
        <patternFill>
          <bgColor theme="1"/>
        </patternFill>
      </fill>
      <border>
        <left style="thin">
          <color auto="1"/>
        </left>
        <right style="thin">
          <color auto="1"/>
        </right>
        <top style="thin">
          <color auto="1"/>
        </top>
        <bottom style="thin">
          <color auto="1"/>
        </bottom>
        <vertical/>
        <horizontal/>
      </border>
    </dxf>
    <dxf>
      <font>
        <color theme="1"/>
      </font>
      <fill>
        <patternFill>
          <bgColor theme="1"/>
        </patternFill>
      </fill>
      <border>
        <left style="thin">
          <color auto="1"/>
        </left>
        <right style="thin">
          <color auto="1"/>
        </right>
        <top style="thin">
          <color auto="1"/>
        </top>
        <bottom style="thin">
          <color auto="1"/>
        </bottom>
        <vertical/>
        <horizontal/>
      </border>
    </dxf>
    <dxf>
      <font>
        <color theme="1"/>
      </font>
      <fill>
        <patternFill>
          <bgColor theme="1"/>
        </patternFill>
      </fill>
      <border>
        <left style="thin">
          <color auto="1"/>
        </left>
        <right style="thin">
          <color auto="1"/>
        </right>
        <top style="thin">
          <color auto="1"/>
        </top>
        <bottom style="thin">
          <color auto="1"/>
        </bottom>
        <vertical/>
        <horizontal/>
      </border>
    </dxf>
    <dxf>
      <font>
        <color theme="1"/>
      </font>
      <fill>
        <patternFill>
          <bgColor theme="1"/>
        </patternFill>
      </fill>
      <border>
        <left style="thin">
          <color auto="1"/>
        </left>
        <right style="thin">
          <color auto="1"/>
        </right>
        <top style="thin">
          <color auto="1"/>
        </top>
        <bottom style="thin">
          <color auto="1"/>
        </bottom>
        <vertical/>
        <horizontal/>
      </border>
    </dxf>
    <dxf>
      <font>
        <color theme="1"/>
      </font>
      <fill>
        <patternFill>
          <bgColor theme="1"/>
        </patternFill>
      </fill>
      <border>
        <left style="thin">
          <color auto="1"/>
        </left>
        <right style="thin">
          <color auto="1"/>
        </right>
        <top style="thin">
          <color auto="1"/>
        </top>
        <bottom style="thin">
          <color auto="1"/>
        </bottom>
        <vertical/>
        <horizontal/>
      </border>
    </dxf>
    <dxf>
      <font>
        <color theme="1"/>
      </font>
      <fill>
        <patternFill>
          <bgColor theme="1"/>
        </patternFill>
      </fill>
      <border>
        <left style="thin">
          <color auto="1"/>
        </left>
        <right style="thin">
          <color auto="1"/>
        </right>
        <top style="thin">
          <color auto="1"/>
        </top>
        <bottom style="thin">
          <color auto="1"/>
        </bottom>
        <vertical/>
        <horizontal/>
      </border>
    </dxf>
    <dxf>
      <font>
        <color theme="1"/>
      </font>
      <fill>
        <patternFill>
          <bgColor theme="1"/>
        </patternFill>
      </fill>
      <border>
        <left style="thin">
          <color auto="1"/>
        </left>
        <right style="thin">
          <color auto="1"/>
        </right>
        <top style="thin">
          <color auto="1"/>
        </top>
        <bottom style="thin">
          <color auto="1"/>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lightUp">
          <fgColor rgb="FFFF0000"/>
        </patternFill>
      </fill>
    </dxf>
    <dxf>
      <fill>
        <patternFill>
          <bgColor rgb="FFCD7F32"/>
        </patternFill>
      </fill>
    </dxf>
    <dxf>
      <fill>
        <patternFill>
          <bgColor rgb="FFC0C0C0"/>
        </patternFill>
      </fill>
    </dxf>
    <dxf>
      <fill>
        <patternFill>
          <bgColor rgb="FFFFD700"/>
        </patternFill>
      </fill>
    </dxf>
    <dxf>
      <fill>
        <patternFill>
          <bgColor theme="0" tint="-0.14996795556505021"/>
        </patternFill>
      </fill>
    </dxf>
    <dxf>
      <fill>
        <patternFill>
          <bgColor rgb="FFFFC000"/>
        </patternFill>
      </fill>
    </dxf>
    <dxf>
      <fill>
        <patternFill>
          <bgColor theme="6" tint="0.79998168889431442"/>
        </patternFill>
      </fill>
    </dxf>
    <dxf>
      <fill>
        <patternFill patternType="lightUp">
          <fgColor rgb="FFFF0000"/>
        </patternFill>
      </fill>
    </dxf>
    <dxf>
      <font>
        <b/>
        <i/>
        <color rgb="FFFF0000"/>
      </font>
      <fill>
        <patternFill>
          <bgColor rgb="FFFFCCFF"/>
        </patternFill>
      </fill>
    </dxf>
    <dxf>
      <font>
        <color theme="0"/>
      </font>
    </dxf>
    <dxf>
      <font>
        <b/>
        <i val="0"/>
        <color rgb="FF006600"/>
      </font>
    </dxf>
    <dxf>
      <font>
        <b/>
        <i val="0"/>
        <color theme="0"/>
      </font>
      <fill>
        <patternFill>
          <bgColor rgb="FFFF0000"/>
        </patternFill>
      </fill>
    </dxf>
    <dxf>
      <fill>
        <patternFill>
          <bgColor theme="3" tint="0.79998168889431442"/>
        </patternFill>
      </fill>
      <border>
        <left style="dotted">
          <color auto="1"/>
        </left>
        <right style="dotted">
          <color auto="1"/>
        </right>
        <top style="dotted">
          <color auto="1"/>
        </top>
        <bottom style="dotted">
          <color auto="1"/>
        </bottom>
      </border>
    </dxf>
    <dxf>
      <fill>
        <patternFill>
          <bgColor theme="0"/>
        </patternFill>
      </fill>
      <border>
        <left style="dotted">
          <color auto="1"/>
        </left>
        <right style="dotted">
          <color auto="1"/>
        </right>
        <top style="dotted">
          <color auto="1"/>
        </top>
        <bottom style="dotted">
          <color auto="1"/>
        </bottom>
      </border>
    </dxf>
    <dxf>
      <fill>
        <patternFill>
          <bgColor theme="3" tint="0.79998168889431442"/>
        </patternFill>
      </fill>
      <border>
        <left style="dotted">
          <color auto="1"/>
        </left>
        <right style="dotted">
          <color auto="1"/>
        </right>
        <top style="dotted">
          <color auto="1"/>
        </top>
        <bottom style="dotted">
          <color auto="1"/>
        </bottom>
      </border>
    </dxf>
    <dxf>
      <fill>
        <patternFill>
          <bgColor theme="0"/>
        </patternFill>
      </fill>
      <border>
        <left style="dotted">
          <color auto="1"/>
        </left>
        <right style="dotted">
          <color auto="1"/>
        </right>
        <top style="dotted">
          <color auto="1"/>
        </top>
        <bottom style="dotted">
          <color auto="1"/>
        </bottom>
      </border>
    </dxf>
    <dxf>
      <fill>
        <patternFill>
          <bgColor theme="0" tint="-0.14996795556505021"/>
        </patternFill>
      </fill>
    </dxf>
    <dxf>
      <fill>
        <patternFill>
          <bgColor rgb="FFFF0000"/>
        </patternFill>
      </fill>
    </dxf>
    <dxf>
      <font>
        <color auto="1"/>
      </font>
      <fill>
        <patternFill>
          <fgColor rgb="FFFF0000"/>
          <bgColor rgb="FFFF0000"/>
        </patternFill>
      </fill>
    </dxf>
  </dxfs>
  <tableStyles count="0" defaultTableStyle="TableStyleMedium2" defaultPivotStyle="PivotStyleLight16"/>
  <colors>
    <mruColors>
      <color rgb="FF60497A"/>
      <color rgb="FFB1A0C7"/>
      <color rgb="FFFFCCFF"/>
      <color rgb="FF9966FF"/>
      <color rgb="FFFFD700"/>
      <color rgb="FFC0C0C0"/>
      <color rgb="FFCD7F32"/>
      <color rgb="FFB1A095"/>
      <color rgb="FF9933FF"/>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hyperlink" Target="#'Classifica&#231;&#227;o Final'!A1"/><Relationship Id="rId13" Type="http://schemas.openxmlformats.org/officeDocument/2006/relationships/image" Target="../media/image6.emf"/><Relationship Id="rId3" Type="http://schemas.openxmlformats.org/officeDocument/2006/relationships/image" Target="../media/image2.png"/><Relationship Id="rId7" Type="http://schemas.openxmlformats.org/officeDocument/2006/relationships/image" Target="../media/image5.svg"/><Relationship Id="rId12" Type="http://schemas.openxmlformats.org/officeDocument/2006/relationships/hyperlink" Target="#ordena&#231;&#227;o!A1"/><Relationship Id="rId2" Type="http://schemas.openxmlformats.org/officeDocument/2006/relationships/hyperlink" Target="#fotos!A1"/><Relationship Id="rId1" Type="http://schemas.openxmlformats.org/officeDocument/2006/relationships/image" Target="../media/image1.emf"/><Relationship Id="rId6" Type="http://schemas.openxmlformats.org/officeDocument/2006/relationships/image" Target="../media/image4.png"/><Relationship Id="rId11" Type="http://schemas.openxmlformats.org/officeDocument/2006/relationships/hyperlink" Target="#'Relat&#243;rio da competi&#231;&#227;o'!A1"/><Relationship Id="rId5" Type="http://schemas.openxmlformats.org/officeDocument/2006/relationships/hyperlink" Target="#ajuizamento!A1"/><Relationship Id="rId10" Type="http://schemas.openxmlformats.org/officeDocument/2006/relationships/hyperlink" Target="#'ordem de passagem'!A1"/><Relationship Id="rId4" Type="http://schemas.openxmlformats.org/officeDocument/2006/relationships/image" Target="../media/image3.svg"/><Relationship Id="rId9" Type="http://schemas.openxmlformats.org/officeDocument/2006/relationships/hyperlink" Target="#'quadro eletr&#243;nico'!A1"/></Relationships>
</file>

<file path=xl/drawings/_rels/drawing2.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men&#250;!A1"/></Relationships>
</file>

<file path=xl/drawings/_rels/drawing3.xml.rels><?xml version="1.0" encoding="UTF-8" standalone="yes"?>
<Relationships xmlns="http://schemas.openxmlformats.org/package/2006/relationships"><Relationship Id="rId3" Type="http://schemas.openxmlformats.org/officeDocument/2006/relationships/hyperlink" Target="#men&#250;!A1"/><Relationship Id="rId2" Type="http://schemas.openxmlformats.org/officeDocument/2006/relationships/image" Target="../media/image10.jpeg"/><Relationship Id="rId1" Type="http://schemas.openxmlformats.org/officeDocument/2006/relationships/image" Target="../media/image9.png"/><Relationship Id="rId5" Type="http://schemas.openxmlformats.org/officeDocument/2006/relationships/image" Target="../media/image11.sv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13.emf"/><Relationship Id="rId3" Type="http://schemas.openxmlformats.org/officeDocument/2006/relationships/image" Target="../media/image11.sv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Classifica&#231;&#227;o Final'!A1"/><Relationship Id="rId6" Type="http://schemas.openxmlformats.org/officeDocument/2006/relationships/hyperlink" Target="#'ordem de passagem'!A1"/><Relationship Id="rId5" Type="http://schemas.openxmlformats.org/officeDocument/2006/relationships/hyperlink" Target="#men&#250;!A1"/><Relationship Id="rId10" Type="http://schemas.openxmlformats.org/officeDocument/2006/relationships/image" Target="../media/image15.emf"/><Relationship Id="rId4" Type="http://schemas.openxmlformats.org/officeDocument/2006/relationships/hyperlink" Target="#'quadro eletr&#243;nico'!A1"/><Relationship Id="rId9" Type="http://schemas.openxmlformats.org/officeDocument/2006/relationships/image" Target="../media/image14.emf"/></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9.emf"/><Relationship Id="rId2" Type="http://schemas.openxmlformats.org/officeDocument/2006/relationships/hyperlink" Target="#ordena&#231;&#227;o!A1"/><Relationship Id="rId1" Type="http://schemas.openxmlformats.org/officeDocument/2006/relationships/image" Target="../media/image12.png"/><Relationship Id="rId6" Type="http://schemas.openxmlformats.org/officeDocument/2006/relationships/image" Target="../media/image18.svg"/><Relationship Id="rId5" Type="http://schemas.openxmlformats.org/officeDocument/2006/relationships/image" Target="../media/image17.png"/><Relationship Id="rId4" Type="http://schemas.openxmlformats.org/officeDocument/2006/relationships/image" Target="../media/image16.svg"/></Relationships>
</file>

<file path=xl/drawings/_rels/drawing6.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7.png"/><Relationship Id="rId7" Type="http://schemas.openxmlformats.org/officeDocument/2006/relationships/image" Target="../media/image21.png"/><Relationship Id="rId2" Type="http://schemas.openxmlformats.org/officeDocument/2006/relationships/hyperlink" Target="#men&#250;!A1"/><Relationship Id="rId1" Type="http://schemas.openxmlformats.org/officeDocument/2006/relationships/image" Target="../media/image20.emf"/><Relationship Id="rId6" Type="http://schemas.openxmlformats.org/officeDocument/2006/relationships/hyperlink" Target="#'Classifica&#231;&#227;o Final'!A1"/><Relationship Id="rId5" Type="http://schemas.openxmlformats.org/officeDocument/2006/relationships/hyperlink" Target="#ajuizamento!A1"/><Relationship Id="rId10" Type="http://schemas.openxmlformats.org/officeDocument/2006/relationships/image" Target="../media/image9.png"/><Relationship Id="rId4" Type="http://schemas.openxmlformats.org/officeDocument/2006/relationships/image" Target="../media/image11.svg"/><Relationship Id="rId9" Type="http://schemas.openxmlformats.org/officeDocument/2006/relationships/image" Target="../media/image23.sv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men&#250;!A1"/><Relationship Id="rId1" Type="http://schemas.openxmlformats.org/officeDocument/2006/relationships/image" Target="../media/image12.png"/><Relationship Id="rId6" Type="http://schemas.openxmlformats.org/officeDocument/2006/relationships/image" Target="../media/image13.emf"/><Relationship Id="rId5" Type="http://schemas.openxmlformats.org/officeDocument/2006/relationships/hyperlink" Target="#ordena&#231;&#227;o!A1"/><Relationship Id="rId4" Type="http://schemas.openxmlformats.org/officeDocument/2006/relationships/image" Target="../media/image16.svg"/></Relationships>
</file>

<file path=xl/drawings/_rels/drawing8.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7.png"/><Relationship Id="rId7" Type="http://schemas.openxmlformats.org/officeDocument/2006/relationships/image" Target="../media/image26.png"/><Relationship Id="rId12" Type="http://schemas.openxmlformats.org/officeDocument/2006/relationships/image" Target="../media/image13.emf"/><Relationship Id="rId2" Type="http://schemas.openxmlformats.org/officeDocument/2006/relationships/hyperlink" Target="#men&#250;!A1"/><Relationship Id="rId1" Type="http://schemas.openxmlformats.org/officeDocument/2006/relationships/image" Target="../media/image12.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hyperlink" Target="#'ordem de passagem'!A1"/><Relationship Id="rId10" Type="http://schemas.openxmlformats.org/officeDocument/2006/relationships/image" Target="../media/image29.png"/><Relationship Id="rId4" Type="http://schemas.openxmlformats.org/officeDocument/2006/relationships/image" Target="../media/image16.svg"/><Relationship Id="rId9" Type="http://schemas.openxmlformats.org/officeDocument/2006/relationships/image" Target="../media/image28.sv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editAs="oneCell">
    <xdr:from>
      <xdr:col>2</xdr:col>
      <xdr:colOff>485179</xdr:colOff>
      <xdr:row>11</xdr:row>
      <xdr:rowOff>0</xdr:rowOff>
    </xdr:from>
    <xdr:to>
      <xdr:col>14</xdr:col>
      <xdr:colOff>563641</xdr:colOff>
      <xdr:row>15</xdr:row>
      <xdr:rowOff>14791</xdr:rowOff>
    </xdr:to>
    <xdr:pic>
      <xdr:nvPicPr>
        <xdr:cNvPr id="2" name="Imagem 1">
          <a:extLst>
            <a:ext uri="{FF2B5EF4-FFF2-40B4-BE49-F238E27FC236}">
              <a16:creationId xmlns:a16="http://schemas.microsoft.com/office/drawing/2014/main" id="{38BD10DE-64A8-4235-B7AC-46F8B82773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2749" y="4387850"/>
          <a:ext cx="8064222" cy="1348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16934</xdr:colOff>
      <xdr:row>9</xdr:row>
      <xdr:rowOff>23707</xdr:rowOff>
    </xdr:from>
    <xdr:to>
      <xdr:col>7</xdr:col>
      <xdr:colOff>863600</xdr:colOff>
      <xdr:row>9</xdr:row>
      <xdr:rowOff>769343</xdr:rowOff>
    </xdr:to>
    <xdr:pic>
      <xdr:nvPicPr>
        <xdr:cNvPr id="3" name="Gráfico 2" descr="Indicador de costas da mão a apontar para a direita com preenchimento sólido">
          <a:hlinkClick xmlns:r="http://schemas.openxmlformats.org/officeDocument/2006/relationships" r:id="rId2"/>
          <a:extLst>
            <a:ext uri="{FF2B5EF4-FFF2-40B4-BE49-F238E27FC236}">
              <a16:creationId xmlns:a16="http://schemas.microsoft.com/office/drawing/2014/main" id="{BC8EA0C0-5110-4AF2-907C-C61BCFF4C3D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4907" t="14103" r="-339746" b="-30770"/>
        <a:stretch/>
      </xdr:blipFill>
      <xdr:spPr>
        <a:xfrm>
          <a:off x="2624667" y="3469640"/>
          <a:ext cx="2590800" cy="745636"/>
        </a:xfrm>
        <a:prstGeom prst="rect">
          <a:avLst/>
        </a:prstGeom>
      </xdr:spPr>
    </xdr:pic>
    <xdr:clientData/>
  </xdr:twoCellAnchor>
  <xdr:twoCellAnchor editAs="oneCell">
    <xdr:from>
      <xdr:col>8</xdr:col>
      <xdr:colOff>91645</xdr:colOff>
      <xdr:row>7</xdr:row>
      <xdr:rowOff>3113</xdr:rowOff>
    </xdr:from>
    <xdr:to>
      <xdr:col>11</xdr:col>
      <xdr:colOff>661670</xdr:colOff>
      <xdr:row>7</xdr:row>
      <xdr:rowOff>690818</xdr:rowOff>
    </xdr:to>
    <xdr:pic>
      <xdr:nvPicPr>
        <xdr:cNvPr id="4" name="Gráfico 3" descr="Indicador de costas da mão a apontar para a direita com preenchimento sólido">
          <a:hlinkClick xmlns:r="http://schemas.openxmlformats.org/officeDocument/2006/relationships" r:id="rId5"/>
          <a:extLst>
            <a:ext uri="{FF2B5EF4-FFF2-40B4-BE49-F238E27FC236}">
              <a16:creationId xmlns:a16="http://schemas.microsoft.com/office/drawing/2014/main" id="{59D4D574-A4E3-4CD8-B464-88DE872B2F53}"/>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rcRect l="4906" t="14103" r="-308001" b="-30770"/>
        <a:stretch/>
      </xdr:blipFill>
      <xdr:spPr>
        <a:xfrm>
          <a:off x="5315578" y="2551580"/>
          <a:ext cx="2407292" cy="687705"/>
        </a:xfrm>
        <a:prstGeom prst="rect">
          <a:avLst/>
        </a:prstGeom>
      </xdr:spPr>
    </xdr:pic>
    <xdr:clientData/>
  </xdr:twoCellAnchor>
  <xdr:twoCellAnchor editAs="oneCell">
    <xdr:from>
      <xdr:col>13</xdr:col>
      <xdr:colOff>9155</xdr:colOff>
      <xdr:row>7</xdr:row>
      <xdr:rowOff>28523</xdr:rowOff>
    </xdr:from>
    <xdr:to>
      <xdr:col>15</xdr:col>
      <xdr:colOff>856399</xdr:colOff>
      <xdr:row>7</xdr:row>
      <xdr:rowOff>716228</xdr:rowOff>
    </xdr:to>
    <xdr:pic>
      <xdr:nvPicPr>
        <xdr:cNvPr id="5" name="Gráfico 4" descr="Indicador de costas da mão a apontar para a direita com preenchimento sólido">
          <a:hlinkClick xmlns:r="http://schemas.openxmlformats.org/officeDocument/2006/relationships" r:id="rId8"/>
          <a:extLst>
            <a:ext uri="{FF2B5EF4-FFF2-40B4-BE49-F238E27FC236}">
              <a16:creationId xmlns:a16="http://schemas.microsoft.com/office/drawing/2014/main" id="{D46CF926-D79C-4435-B4B3-88448E08C228}"/>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4907" t="14103" r="-339746" b="-30770"/>
        <a:stretch/>
      </xdr:blipFill>
      <xdr:spPr>
        <a:xfrm>
          <a:off x="8035555" y="2576990"/>
          <a:ext cx="2591377" cy="687705"/>
        </a:xfrm>
        <a:prstGeom prst="rect">
          <a:avLst/>
        </a:prstGeom>
      </xdr:spPr>
    </xdr:pic>
    <xdr:clientData/>
  </xdr:twoCellAnchor>
  <xdr:twoCellAnchor editAs="oneCell">
    <xdr:from>
      <xdr:col>0</xdr:col>
      <xdr:colOff>76891</xdr:colOff>
      <xdr:row>9</xdr:row>
      <xdr:rowOff>11588</xdr:rowOff>
    </xdr:from>
    <xdr:to>
      <xdr:col>4</xdr:col>
      <xdr:colOff>0</xdr:colOff>
      <xdr:row>9</xdr:row>
      <xdr:rowOff>745067</xdr:rowOff>
    </xdr:to>
    <xdr:pic>
      <xdr:nvPicPr>
        <xdr:cNvPr id="6" name="Gráfico 5" descr="Indicador de costas da mão a apontar para a direita com preenchimento sólido">
          <a:hlinkClick xmlns:r="http://schemas.openxmlformats.org/officeDocument/2006/relationships" r:id="rId9"/>
          <a:extLst>
            <a:ext uri="{FF2B5EF4-FFF2-40B4-BE49-F238E27FC236}">
              <a16:creationId xmlns:a16="http://schemas.microsoft.com/office/drawing/2014/main" id="{66A873F7-AB7B-40A2-A5D4-0926ECD6B818}"/>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4907" t="14103" r="-339746" b="-30770"/>
        <a:stretch/>
      </xdr:blipFill>
      <xdr:spPr>
        <a:xfrm>
          <a:off x="76891" y="3457521"/>
          <a:ext cx="2437709" cy="733479"/>
        </a:xfrm>
        <a:prstGeom prst="rect">
          <a:avLst/>
        </a:prstGeom>
      </xdr:spPr>
    </xdr:pic>
    <xdr:clientData/>
  </xdr:twoCellAnchor>
  <xdr:twoCellAnchor editAs="oneCell">
    <xdr:from>
      <xdr:col>0</xdr:col>
      <xdr:colOff>76889</xdr:colOff>
      <xdr:row>7</xdr:row>
      <xdr:rowOff>2083</xdr:rowOff>
    </xdr:from>
    <xdr:to>
      <xdr:col>3</xdr:col>
      <xdr:colOff>840378</xdr:colOff>
      <xdr:row>7</xdr:row>
      <xdr:rowOff>698678</xdr:rowOff>
    </xdr:to>
    <xdr:pic>
      <xdr:nvPicPr>
        <xdr:cNvPr id="7" name="Gráfico 6" descr="Indicador de costas da mão a apontar para a direita com preenchimento sólido">
          <a:extLst>
            <a:ext uri="{FF2B5EF4-FFF2-40B4-BE49-F238E27FC236}">
              <a16:creationId xmlns:a16="http://schemas.microsoft.com/office/drawing/2014/main" id="{37A6A6B5-5B0B-474A-B316-06DB81DB2952}"/>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rcRect l="4906" t="14103" r="-308001" b="-30770"/>
        <a:stretch/>
      </xdr:blipFill>
      <xdr:spPr>
        <a:xfrm>
          <a:off x="76889" y="2542083"/>
          <a:ext cx="2401789" cy="696595"/>
        </a:xfrm>
        <a:prstGeom prst="rect">
          <a:avLst/>
        </a:prstGeom>
      </xdr:spPr>
    </xdr:pic>
    <xdr:clientData/>
  </xdr:twoCellAnchor>
  <xdr:twoCellAnchor editAs="oneCell">
    <xdr:from>
      <xdr:col>4</xdr:col>
      <xdr:colOff>76889</xdr:colOff>
      <xdr:row>7</xdr:row>
      <xdr:rowOff>2088</xdr:rowOff>
    </xdr:from>
    <xdr:to>
      <xdr:col>7</xdr:col>
      <xdr:colOff>830999</xdr:colOff>
      <xdr:row>7</xdr:row>
      <xdr:rowOff>698683</xdr:rowOff>
    </xdr:to>
    <xdr:pic>
      <xdr:nvPicPr>
        <xdr:cNvPr id="8" name="Gráfico 7" descr="Indicador de costas da mão a apontar para a direita com preenchimento sólido">
          <a:hlinkClick xmlns:r="http://schemas.openxmlformats.org/officeDocument/2006/relationships" r:id="rId10"/>
          <a:extLst>
            <a:ext uri="{FF2B5EF4-FFF2-40B4-BE49-F238E27FC236}">
              <a16:creationId xmlns:a16="http://schemas.microsoft.com/office/drawing/2014/main" id="{70B9EA31-9330-41D9-8268-85D2CCBC189E}"/>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rcRect l="4907" t="14103" r="-339746" b="-30770"/>
        <a:stretch/>
      </xdr:blipFill>
      <xdr:spPr>
        <a:xfrm>
          <a:off x="2585139" y="2542088"/>
          <a:ext cx="2582910" cy="696595"/>
        </a:xfrm>
        <a:prstGeom prst="rect">
          <a:avLst/>
        </a:prstGeom>
      </xdr:spPr>
    </xdr:pic>
    <xdr:clientData/>
  </xdr:twoCellAnchor>
  <xdr:twoCellAnchor editAs="oneCell">
    <xdr:from>
      <xdr:col>9</xdr:col>
      <xdr:colOff>0</xdr:colOff>
      <xdr:row>9</xdr:row>
      <xdr:rowOff>1</xdr:rowOff>
    </xdr:from>
    <xdr:to>
      <xdr:col>12</xdr:col>
      <xdr:colOff>0</xdr:colOff>
      <xdr:row>9</xdr:row>
      <xdr:rowOff>728134</xdr:rowOff>
    </xdr:to>
    <xdr:pic>
      <xdr:nvPicPr>
        <xdr:cNvPr id="10" name="Gráfico 9" descr="Indicador de costas da mão a apontar para a direita com preenchimento sólido">
          <a:hlinkClick xmlns:r="http://schemas.openxmlformats.org/officeDocument/2006/relationships" r:id="rId11"/>
          <a:extLst>
            <a:ext uri="{FF2B5EF4-FFF2-40B4-BE49-F238E27FC236}">
              <a16:creationId xmlns:a16="http://schemas.microsoft.com/office/drawing/2014/main" id="{0B475300-D538-4BE8-9D69-3592448A5CD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4906" t="14103" r="-308001" b="-30770"/>
        <a:stretch/>
      </xdr:blipFill>
      <xdr:spPr>
        <a:xfrm>
          <a:off x="5317067" y="3445934"/>
          <a:ext cx="2616200" cy="728133"/>
        </a:xfrm>
        <a:prstGeom prst="rect">
          <a:avLst/>
        </a:prstGeom>
      </xdr:spPr>
    </xdr:pic>
    <xdr:clientData/>
  </xdr:twoCellAnchor>
  <xdr:twoCellAnchor editAs="oneCell">
    <xdr:from>
      <xdr:col>0</xdr:col>
      <xdr:colOff>74097</xdr:colOff>
      <xdr:row>7</xdr:row>
      <xdr:rowOff>19668</xdr:rowOff>
    </xdr:from>
    <xdr:to>
      <xdr:col>3</xdr:col>
      <xdr:colOff>837586</xdr:colOff>
      <xdr:row>7</xdr:row>
      <xdr:rowOff>707373</xdr:rowOff>
    </xdr:to>
    <xdr:pic>
      <xdr:nvPicPr>
        <xdr:cNvPr id="11" name="Gráfico 10" descr="Indicador de costas da mão a apontar para a direita com preenchimento sólido">
          <a:hlinkClick xmlns:r="http://schemas.openxmlformats.org/officeDocument/2006/relationships" r:id="rId12"/>
          <a:extLst>
            <a:ext uri="{FF2B5EF4-FFF2-40B4-BE49-F238E27FC236}">
              <a16:creationId xmlns:a16="http://schemas.microsoft.com/office/drawing/2014/main" id="{682C3F58-9FF3-4AE0-8AED-08CA5032A666}"/>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rcRect l="4906" t="14103" r="-308001" b="-30770"/>
        <a:stretch/>
      </xdr:blipFill>
      <xdr:spPr>
        <a:xfrm>
          <a:off x="74097" y="2562208"/>
          <a:ext cx="2401789" cy="687705"/>
        </a:xfrm>
        <a:prstGeom prst="rect">
          <a:avLst/>
        </a:prstGeom>
      </xdr:spPr>
    </xdr:pic>
    <xdr:clientData/>
  </xdr:twoCellAnchor>
  <xdr:twoCellAnchor editAs="oneCell">
    <xdr:from>
      <xdr:col>1</xdr:col>
      <xdr:colOff>152403</xdr:colOff>
      <xdr:row>0</xdr:row>
      <xdr:rowOff>16933</xdr:rowOff>
    </xdr:from>
    <xdr:to>
      <xdr:col>5</xdr:col>
      <xdr:colOff>677336</xdr:colOff>
      <xdr:row>2</xdr:row>
      <xdr:rowOff>7702</xdr:rowOff>
    </xdr:to>
    <xdr:pic>
      <xdr:nvPicPr>
        <xdr:cNvPr id="17" name="Imagem 16">
          <a:extLst>
            <a:ext uri="{FF2B5EF4-FFF2-40B4-BE49-F238E27FC236}">
              <a16:creationId xmlns:a16="http://schemas.microsoft.com/office/drawing/2014/main" id="{FB9C7947-F127-4B0C-BD1A-143F74101B32}"/>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45536" y="16933"/>
          <a:ext cx="3039533" cy="1565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xdr:colOff>
      <xdr:row>1</xdr:row>
      <xdr:rowOff>57712</xdr:rowOff>
    </xdr:from>
    <xdr:to>
      <xdr:col>10</xdr:col>
      <xdr:colOff>53341</xdr:colOff>
      <xdr:row>2</xdr:row>
      <xdr:rowOff>171451</xdr:rowOff>
    </xdr:to>
    <xdr:pic>
      <xdr:nvPicPr>
        <xdr:cNvPr id="2" name="Gráfico 1" descr="Indicador de costas da mão a apontar para a direita com preenchimento sólido">
          <a:hlinkClick xmlns:r="http://schemas.openxmlformats.org/officeDocument/2006/relationships" r:id="rId1"/>
          <a:extLst>
            <a:ext uri="{FF2B5EF4-FFF2-40B4-BE49-F238E27FC236}">
              <a16:creationId xmlns:a16="http://schemas.microsoft.com/office/drawing/2014/main" id="{C8C22023-B989-4D9F-91FE-CE066B8070D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l="1919" t="5512" r="-202725" b="-18537"/>
        <a:stretch/>
      </xdr:blipFill>
      <xdr:spPr>
        <a:xfrm>
          <a:off x="1" y="263452"/>
          <a:ext cx="2004060" cy="7004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76200</xdr:colOff>
      <xdr:row>4</xdr:row>
      <xdr:rowOff>495300</xdr:rowOff>
    </xdr:from>
    <xdr:ext cx="3334423" cy="2171699"/>
    <xdr:pic>
      <xdr:nvPicPr>
        <xdr:cNvPr id="2" name="Imagem 1">
          <a:extLst>
            <a:ext uri="{FF2B5EF4-FFF2-40B4-BE49-F238E27FC236}">
              <a16:creationId xmlns:a16="http://schemas.microsoft.com/office/drawing/2014/main" id="{31291828-81C9-4379-9B4A-1DCD42FB9EB8}"/>
            </a:ext>
          </a:extLst>
        </xdr:cNvPr>
        <xdr:cNvPicPr>
          <a:picLocks noChangeAspect="1"/>
        </xdr:cNvPicPr>
      </xdr:nvPicPr>
      <xdr:blipFill>
        <a:blip xmlns:r="http://schemas.openxmlformats.org/officeDocument/2006/relationships" r:embed="rId1">
          <a:alphaModFix/>
        </a:blip>
        <a:stretch>
          <a:fillRect/>
        </a:stretch>
      </xdr:blipFill>
      <xdr:spPr>
        <a:xfrm>
          <a:off x="76200" y="914400"/>
          <a:ext cx="3334423" cy="2171699"/>
        </a:xfrm>
        <a:prstGeom prst="rect">
          <a:avLst/>
        </a:prstGeom>
      </xdr:spPr>
    </xdr:pic>
    <xdr:clientData/>
  </xdr:oneCellAnchor>
  <xdr:oneCellAnchor>
    <xdr:from>
      <xdr:col>0</xdr:col>
      <xdr:colOff>95250</xdr:colOff>
      <xdr:row>5</xdr:row>
      <xdr:rowOff>83819</xdr:rowOff>
    </xdr:from>
    <xdr:ext cx="3357198" cy="3229926"/>
    <xdr:pic>
      <xdr:nvPicPr>
        <xdr:cNvPr id="3" name="Imagem 2" descr="Christmas Holiday Desktop Backgrounds - 2560x1600 Wallpaper - teahub.io">
          <a:extLst>
            <a:ext uri="{FF2B5EF4-FFF2-40B4-BE49-F238E27FC236}">
              <a16:creationId xmlns:a16="http://schemas.microsoft.com/office/drawing/2014/main" id="{7FE90388-5610-4034-9B01-7FBBFF423F4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998219"/>
          <a:ext cx="3357198" cy="32299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15512</xdr:rowOff>
    </xdr:from>
    <xdr:ext cx="8074206" cy="1548493"/>
    <xdr:pic>
      <xdr:nvPicPr>
        <xdr:cNvPr id="4" name="Gráfico 3" descr="Indicador de costas da mão a apontar para a direita com preenchimento sólido">
          <a:hlinkClick xmlns:r="http://schemas.openxmlformats.org/officeDocument/2006/relationships" r:id="rId3"/>
          <a:extLst>
            <a:ext uri="{FF2B5EF4-FFF2-40B4-BE49-F238E27FC236}">
              <a16:creationId xmlns:a16="http://schemas.microsoft.com/office/drawing/2014/main" id="{F61ED5C8-CDDE-4F2A-9D84-462FE5A83F5E}"/>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1916" t="5513" r="-426162" b="-11837"/>
        <a:stretch/>
      </xdr:blipFill>
      <xdr:spPr>
        <a:xfrm>
          <a:off x="0" y="198392"/>
          <a:ext cx="8074206" cy="1548493"/>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59</xdr:col>
      <xdr:colOff>219313</xdr:colOff>
      <xdr:row>0</xdr:row>
      <xdr:rowOff>98061</xdr:rowOff>
    </xdr:from>
    <xdr:to>
      <xdr:col>67</xdr:col>
      <xdr:colOff>46993</xdr:colOff>
      <xdr:row>1</xdr:row>
      <xdr:rowOff>636458</xdr:rowOff>
    </xdr:to>
    <xdr:pic>
      <xdr:nvPicPr>
        <xdr:cNvPr id="14" name="Gráfico 13" descr="Indicador de costas da mão a apontar para a direita com preenchimento sólido">
          <a:hlinkClick xmlns:r="http://schemas.openxmlformats.org/officeDocument/2006/relationships" r:id="rId1"/>
          <a:extLst>
            <a:ext uri="{FF2B5EF4-FFF2-40B4-BE49-F238E27FC236}">
              <a16:creationId xmlns:a16="http://schemas.microsoft.com/office/drawing/2014/main" id="{2F7C0A02-7B22-4ABA-8DBE-6830A211CCBD}"/>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l="1915" t="5512" r="-461825" b="-5483"/>
        <a:stretch/>
      </xdr:blipFill>
      <xdr:spPr>
        <a:xfrm>
          <a:off x="6550637" y="98061"/>
          <a:ext cx="3770245" cy="674773"/>
        </a:xfrm>
        <a:prstGeom prst="rect">
          <a:avLst/>
        </a:prstGeom>
      </xdr:spPr>
    </xdr:pic>
    <xdr:clientData/>
  </xdr:twoCellAnchor>
  <xdr:twoCellAnchor editAs="oneCell">
    <xdr:from>
      <xdr:col>67</xdr:col>
      <xdr:colOff>17289</xdr:colOff>
      <xdr:row>1</xdr:row>
      <xdr:rowOff>4136</xdr:rowOff>
    </xdr:from>
    <xdr:to>
      <xdr:col>72</xdr:col>
      <xdr:colOff>588813</xdr:colOff>
      <xdr:row>2</xdr:row>
      <xdr:rowOff>118039</xdr:rowOff>
    </xdr:to>
    <xdr:pic>
      <xdr:nvPicPr>
        <xdr:cNvPr id="15" name="Gráfico 14" descr="Indicador de costas da mão a apontar para a direita com preenchimento sólido">
          <a:hlinkClick xmlns:r="http://schemas.openxmlformats.org/officeDocument/2006/relationships" r:id="rId4"/>
          <a:extLst>
            <a:ext uri="{FF2B5EF4-FFF2-40B4-BE49-F238E27FC236}">
              <a16:creationId xmlns:a16="http://schemas.microsoft.com/office/drawing/2014/main" id="{C460CC59-EF38-46AE-916A-274D4CF858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l="1916" t="5512" r="-571978" b="-17125"/>
        <a:stretch/>
      </xdr:blipFill>
      <xdr:spPr>
        <a:xfrm>
          <a:off x="10293083" y="138607"/>
          <a:ext cx="3993128" cy="797461"/>
        </a:xfrm>
        <a:prstGeom prst="rect">
          <a:avLst/>
        </a:prstGeom>
      </xdr:spPr>
    </xdr:pic>
    <xdr:clientData/>
  </xdr:twoCellAnchor>
  <xdr:twoCellAnchor editAs="oneCell">
    <xdr:from>
      <xdr:col>24</xdr:col>
      <xdr:colOff>0</xdr:colOff>
      <xdr:row>0</xdr:row>
      <xdr:rowOff>120504</xdr:rowOff>
    </xdr:from>
    <xdr:to>
      <xdr:col>42</xdr:col>
      <xdr:colOff>16451</xdr:colOff>
      <xdr:row>2</xdr:row>
      <xdr:rowOff>47444</xdr:rowOff>
    </xdr:to>
    <xdr:pic>
      <xdr:nvPicPr>
        <xdr:cNvPr id="16" name="Gráfico 15" descr="Indicador de costas da mão a apontar para a direita com preenchimento sólido">
          <a:hlinkClick xmlns:r="http://schemas.openxmlformats.org/officeDocument/2006/relationships" r:id="rId5"/>
          <a:extLst>
            <a:ext uri="{FF2B5EF4-FFF2-40B4-BE49-F238E27FC236}">
              <a16:creationId xmlns:a16="http://schemas.microsoft.com/office/drawing/2014/main" id="{169FC251-FB8B-40F8-B14B-70B23E22928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l="1919" t="5512" r="-177265" b="-18537"/>
        <a:stretch/>
      </xdr:blipFill>
      <xdr:spPr>
        <a:xfrm>
          <a:off x="0" y="120504"/>
          <a:ext cx="1837765" cy="749713"/>
        </a:xfrm>
        <a:prstGeom prst="rect">
          <a:avLst/>
        </a:prstGeom>
      </xdr:spPr>
    </xdr:pic>
    <xdr:clientData/>
  </xdr:twoCellAnchor>
  <xdr:twoCellAnchor editAs="oneCell">
    <xdr:from>
      <xdr:col>42</xdr:col>
      <xdr:colOff>160181</xdr:colOff>
      <xdr:row>0</xdr:row>
      <xdr:rowOff>112408</xdr:rowOff>
    </xdr:from>
    <xdr:to>
      <xdr:col>59</xdr:col>
      <xdr:colOff>7914</xdr:colOff>
      <xdr:row>1</xdr:row>
      <xdr:rowOff>611178</xdr:rowOff>
    </xdr:to>
    <xdr:pic>
      <xdr:nvPicPr>
        <xdr:cNvPr id="17" name="Gráfico 16" descr="Indicador de costas da mão a apontar para a direita com preenchimento sólido">
          <a:hlinkClick xmlns:r="http://schemas.openxmlformats.org/officeDocument/2006/relationships" r:id="rId6"/>
          <a:extLst>
            <a:ext uri="{FF2B5EF4-FFF2-40B4-BE49-F238E27FC236}">
              <a16:creationId xmlns:a16="http://schemas.microsoft.com/office/drawing/2014/main" id="{1221B767-7A40-465E-A0F1-0AA50E9B8378}"/>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l="1915" t="5511" r="-571349" b="3556"/>
        <a:stretch/>
      </xdr:blipFill>
      <xdr:spPr>
        <a:xfrm>
          <a:off x="1919505" y="112408"/>
          <a:ext cx="4417828" cy="633241"/>
        </a:xfrm>
        <a:prstGeom prst="rect">
          <a:avLst/>
        </a:prstGeom>
      </xdr:spPr>
    </xdr:pic>
    <xdr:clientData/>
  </xdr:twoCellAnchor>
  <xdr:twoCellAnchor editAs="oneCell">
    <xdr:from>
      <xdr:col>74</xdr:col>
      <xdr:colOff>575554</xdr:colOff>
      <xdr:row>4</xdr:row>
      <xdr:rowOff>21771</xdr:rowOff>
    </xdr:from>
    <xdr:to>
      <xdr:col>77</xdr:col>
      <xdr:colOff>943875</xdr:colOff>
      <xdr:row>8</xdr:row>
      <xdr:rowOff>235040</xdr:rowOff>
    </xdr:to>
    <xdr:pic>
      <xdr:nvPicPr>
        <xdr:cNvPr id="19" name="Imagem 18">
          <a:extLst>
            <a:ext uri="{FF2B5EF4-FFF2-40B4-BE49-F238E27FC236}">
              <a16:creationId xmlns:a16="http://schemas.microsoft.com/office/drawing/2014/main" id="{9AEB11F1-4E61-469C-B8EE-249B45064F3B}"/>
            </a:ext>
          </a:extLst>
        </xdr:cNvPr>
        <xdr:cNvPicPr>
          <a:picLocks noChangeAspect="1"/>
        </xdr:cNvPicPr>
      </xdr:nvPicPr>
      <xdr:blipFill>
        <a:blip xmlns:r="http://schemas.openxmlformats.org/officeDocument/2006/relationships" r:embed="rId7"/>
        <a:stretch>
          <a:fillRect/>
        </a:stretch>
      </xdr:blipFill>
      <xdr:spPr>
        <a:xfrm>
          <a:off x="14280668" y="1055914"/>
          <a:ext cx="2918765" cy="1447800"/>
        </a:xfrm>
        <a:prstGeom prst="rect">
          <a:avLst/>
        </a:prstGeom>
      </xdr:spPr>
    </xdr:pic>
    <xdr:clientData/>
  </xdr:twoCellAnchor>
  <xdr:oneCellAnchor>
    <xdr:from>
      <xdr:col>20</xdr:col>
      <xdr:colOff>0</xdr:colOff>
      <xdr:row>0</xdr:row>
      <xdr:rowOff>120504</xdr:rowOff>
    </xdr:from>
    <xdr:ext cx="1836542" cy="750354"/>
    <xdr:pic>
      <xdr:nvPicPr>
        <xdr:cNvPr id="8" name="Gráfico 7" descr="Indicador de costas da mão a apontar para a direita com preenchimento sólido">
          <a:hlinkClick xmlns:r="http://schemas.openxmlformats.org/officeDocument/2006/relationships" r:id="rId5"/>
          <a:extLst>
            <a:ext uri="{FF2B5EF4-FFF2-40B4-BE49-F238E27FC236}">
              <a16:creationId xmlns:a16="http://schemas.microsoft.com/office/drawing/2014/main" id="{F1F9290D-28D3-4921-8DD1-55CCE50DEC5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l="1919" t="5512" r="-177265" b="-18537"/>
        <a:stretch/>
      </xdr:blipFill>
      <xdr:spPr>
        <a:xfrm>
          <a:off x="7151914" y="120504"/>
          <a:ext cx="1836542" cy="750354"/>
        </a:xfrm>
        <a:prstGeom prst="rect">
          <a:avLst/>
        </a:prstGeom>
      </xdr:spPr>
    </xdr:pic>
    <xdr:clientData/>
  </xdr:oneCellAnchor>
  <xdr:twoCellAnchor editAs="oneCell">
    <xdr:from>
      <xdr:col>36</xdr:col>
      <xdr:colOff>54428</xdr:colOff>
      <xdr:row>4</xdr:row>
      <xdr:rowOff>21770</xdr:rowOff>
    </xdr:from>
    <xdr:to>
      <xdr:col>49</xdr:col>
      <xdr:colOff>30409</xdr:colOff>
      <xdr:row>8</xdr:row>
      <xdr:rowOff>193401</xdr:rowOff>
    </xdr:to>
    <xdr:pic>
      <xdr:nvPicPr>
        <xdr:cNvPr id="10" name="Imagem 9">
          <a:extLst>
            <a:ext uri="{FF2B5EF4-FFF2-40B4-BE49-F238E27FC236}">
              <a16:creationId xmlns:a16="http://schemas.microsoft.com/office/drawing/2014/main" id="{BD76962F-852B-4EC8-B980-E06911E6096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428" y="1055913"/>
          <a:ext cx="3649637" cy="1404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80</xdr:col>
      <xdr:colOff>136029</xdr:colOff>
      <xdr:row>7</xdr:row>
      <xdr:rowOff>7229</xdr:rowOff>
    </xdr:from>
    <xdr:to>
      <xdr:col>87</xdr:col>
      <xdr:colOff>455362</xdr:colOff>
      <xdr:row>13</xdr:row>
      <xdr:rowOff>144464</xdr:rowOff>
    </xdr:to>
    <xdr:pic>
      <xdr:nvPicPr>
        <xdr:cNvPr id="26" name="Imagem 25">
          <a:extLst>
            <a:ext uri="{FF2B5EF4-FFF2-40B4-BE49-F238E27FC236}">
              <a16:creationId xmlns:a16="http://schemas.microsoft.com/office/drawing/2014/main" id="{69876A05-80AC-422F-812C-E4B2D45A3F1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8954116" y="1836029"/>
          <a:ext cx="4679298" cy="2123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549089</xdr:colOff>
      <xdr:row>23</xdr:row>
      <xdr:rowOff>190502</xdr:rowOff>
    </xdr:from>
    <xdr:to>
      <xdr:col>88</xdr:col>
      <xdr:colOff>0</xdr:colOff>
      <xdr:row>25</xdr:row>
      <xdr:rowOff>145233</xdr:rowOff>
    </xdr:to>
    <xdr:pic>
      <xdr:nvPicPr>
        <xdr:cNvPr id="28" name="Imagem 27">
          <a:extLst>
            <a:ext uri="{FF2B5EF4-FFF2-40B4-BE49-F238E27FC236}">
              <a16:creationId xmlns:a16="http://schemas.microsoft.com/office/drawing/2014/main" id="{488BAFB0-E572-4C78-A7DD-CF48738A0EF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4339177" y="6443384"/>
          <a:ext cx="705970" cy="449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1224022</xdr:colOff>
      <xdr:row>2</xdr:row>
      <xdr:rowOff>164275</xdr:rowOff>
    </xdr:from>
    <xdr:to>
      <xdr:col>10</xdr:col>
      <xdr:colOff>1654406</xdr:colOff>
      <xdr:row>8</xdr:row>
      <xdr:rowOff>282979</xdr:rowOff>
    </xdr:to>
    <xdr:pic>
      <xdr:nvPicPr>
        <xdr:cNvPr id="3" name="Imagem 2">
          <a:extLst>
            <a:ext uri="{FF2B5EF4-FFF2-40B4-BE49-F238E27FC236}">
              <a16:creationId xmlns:a16="http://schemas.microsoft.com/office/drawing/2014/main" id="{4BA947FF-C36D-4332-B6F0-037539E1C651}"/>
            </a:ext>
          </a:extLst>
        </xdr:cNvPr>
        <xdr:cNvPicPr>
          <a:picLocks noChangeAspect="1"/>
        </xdr:cNvPicPr>
      </xdr:nvPicPr>
      <xdr:blipFill>
        <a:blip xmlns:r="http://schemas.openxmlformats.org/officeDocument/2006/relationships" r:embed="rId1"/>
        <a:stretch>
          <a:fillRect/>
        </a:stretch>
      </xdr:blipFill>
      <xdr:spPr>
        <a:xfrm>
          <a:off x="12279949" y="857002"/>
          <a:ext cx="3666633" cy="1830953"/>
        </a:xfrm>
        <a:prstGeom prst="rect">
          <a:avLst/>
        </a:prstGeom>
      </xdr:spPr>
    </xdr:pic>
    <xdr:clientData/>
  </xdr:twoCellAnchor>
  <xdr:twoCellAnchor editAs="oneCell">
    <xdr:from>
      <xdr:col>3</xdr:col>
      <xdr:colOff>332507</xdr:colOff>
      <xdr:row>0</xdr:row>
      <xdr:rowOff>166255</xdr:rowOff>
    </xdr:from>
    <xdr:to>
      <xdr:col>4</xdr:col>
      <xdr:colOff>1999316</xdr:colOff>
      <xdr:row>1</xdr:row>
      <xdr:rowOff>631371</xdr:rowOff>
    </xdr:to>
    <xdr:pic>
      <xdr:nvPicPr>
        <xdr:cNvPr id="5" name="Gráfico 4" descr="Indicador de costas da mão a apontar para a direita com preenchimento sólido">
          <a:hlinkClick xmlns:r="http://schemas.openxmlformats.org/officeDocument/2006/relationships" r:id="rId2"/>
          <a:extLst>
            <a:ext uri="{FF2B5EF4-FFF2-40B4-BE49-F238E27FC236}">
              <a16:creationId xmlns:a16="http://schemas.microsoft.com/office/drawing/2014/main" id="{EEED0847-AF61-4CA2-BEC8-DEBD50CF71BE}"/>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1912" t="-7702" r="-449858" b="-22624"/>
        <a:stretch/>
      </xdr:blipFill>
      <xdr:spPr>
        <a:xfrm>
          <a:off x="332507" y="166255"/>
          <a:ext cx="2444049" cy="623751"/>
        </a:xfrm>
        <a:prstGeom prst="rect">
          <a:avLst/>
        </a:prstGeom>
      </xdr:spPr>
    </xdr:pic>
    <xdr:clientData/>
  </xdr:twoCellAnchor>
  <xdr:twoCellAnchor editAs="oneCell">
    <xdr:from>
      <xdr:col>11</xdr:col>
      <xdr:colOff>76200</xdr:colOff>
      <xdr:row>1</xdr:row>
      <xdr:rowOff>152401</xdr:rowOff>
    </xdr:from>
    <xdr:to>
      <xdr:col>12</xdr:col>
      <xdr:colOff>403093</xdr:colOff>
      <xdr:row>3</xdr:row>
      <xdr:rowOff>190723</xdr:rowOff>
    </xdr:to>
    <xdr:pic>
      <xdr:nvPicPr>
        <xdr:cNvPr id="7" name="Gráfico 6" descr="Seta: Curva ligeira com preenchimento sólido">
          <a:extLst>
            <a:ext uri="{FF2B5EF4-FFF2-40B4-BE49-F238E27FC236}">
              <a16:creationId xmlns:a16="http://schemas.microsoft.com/office/drawing/2014/main" id="{742F3C95-98FB-494B-B26E-03AB61F95E7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flipH="1">
          <a:off x="13835743" y="326572"/>
          <a:ext cx="972415" cy="898294"/>
        </a:xfrm>
        <a:prstGeom prst="rect">
          <a:avLst/>
        </a:prstGeom>
      </xdr:spPr>
    </xdr:pic>
    <xdr:clientData/>
  </xdr:twoCellAnchor>
  <xdr:twoCellAnchor editAs="oneCell">
    <xdr:from>
      <xdr:col>3</xdr:col>
      <xdr:colOff>55418</xdr:colOff>
      <xdr:row>3</xdr:row>
      <xdr:rowOff>304800</xdr:rowOff>
    </xdr:from>
    <xdr:to>
      <xdr:col>5</xdr:col>
      <xdr:colOff>287256</xdr:colOff>
      <xdr:row>8</xdr:row>
      <xdr:rowOff>193964</xdr:rowOff>
    </xdr:to>
    <xdr:pic>
      <xdr:nvPicPr>
        <xdr:cNvPr id="8" name="Imagem 7">
          <a:extLst>
            <a:ext uri="{FF2B5EF4-FFF2-40B4-BE49-F238E27FC236}">
              <a16:creationId xmlns:a16="http://schemas.microsoft.com/office/drawing/2014/main" id="{33DD86F1-D02B-4CDF-8090-AC2EE1E4D9C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5418" y="1357745"/>
          <a:ext cx="3653911" cy="1427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5</xdr:col>
          <xdr:colOff>133428</xdr:colOff>
          <xdr:row>24</xdr:row>
          <xdr:rowOff>112057</xdr:rowOff>
        </xdr:from>
        <xdr:ext cx="5491522" cy="5312449"/>
        <xdr:pic>
          <xdr:nvPicPr>
            <xdr:cNvPr id="2" name="Imagem 1">
              <a:extLst>
                <a:ext uri="{FF2B5EF4-FFF2-40B4-BE49-F238E27FC236}">
                  <a16:creationId xmlns:a16="http://schemas.microsoft.com/office/drawing/2014/main" id="{4014ACE0-08D6-4BD4-A759-9980E2C98435}"/>
                </a:ext>
              </a:extLst>
            </xdr:cNvPr>
            <xdr:cNvPicPr>
              <a:picLocks noChangeAspect="1"/>
              <a:extLst>
                <a:ext uri="{84589F7E-364E-4C9E-8A38-B11213B215E9}">
                  <a14:cameraTool cellRange="foto" spid="_x0000_s11644"/>
                </a:ext>
              </a:extLst>
            </xdr:cNvPicPr>
          </xdr:nvPicPr>
          <xdr:blipFill>
            <a:blip xmlns:r="http://schemas.openxmlformats.org/officeDocument/2006/relationships" r:embed="rId1"/>
            <a:stretch>
              <a:fillRect/>
            </a:stretch>
          </xdr:blipFill>
          <xdr:spPr>
            <a:xfrm>
              <a:off x="438228" y="6789948"/>
              <a:ext cx="5491522" cy="5312449"/>
            </a:xfrm>
            <a:prstGeom prst="rect">
              <a:avLst/>
            </a:prstGeom>
          </xdr:spPr>
        </xdr:pic>
        <xdr:clientData/>
      </xdr:oneCellAnchor>
    </mc:Choice>
    <mc:Fallback/>
  </mc:AlternateContent>
  <xdr:oneCellAnchor>
    <xdr:from>
      <xdr:col>0</xdr:col>
      <xdr:colOff>0</xdr:colOff>
      <xdr:row>1</xdr:row>
      <xdr:rowOff>19323</xdr:rowOff>
    </xdr:from>
    <xdr:ext cx="3542002" cy="634362"/>
    <xdr:pic>
      <xdr:nvPicPr>
        <xdr:cNvPr id="3" name="Gráfico 2" descr="Indicador de costas da mão a apontar para a direita com preenchimento sólido">
          <a:hlinkClick xmlns:r="http://schemas.openxmlformats.org/officeDocument/2006/relationships" r:id="rId2"/>
          <a:extLst>
            <a:ext uri="{FF2B5EF4-FFF2-40B4-BE49-F238E27FC236}">
              <a16:creationId xmlns:a16="http://schemas.microsoft.com/office/drawing/2014/main" id="{0028952D-86FE-4155-A0EF-56ACEB90DD2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4905" t="14103" r="-490179" b="-14197"/>
        <a:stretch/>
      </xdr:blipFill>
      <xdr:spPr>
        <a:xfrm>
          <a:off x="0" y="226152"/>
          <a:ext cx="3542002" cy="634362"/>
        </a:xfrm>
        <a:prstGeom prst="rect">
          <a:avLst/>
        </a:prstGeom>
      </xdr:spPr>
    </xdr:pic>
    <xdr:clientData/>
  </xdr:oneCellAnchor>
  <xdr:oneCellAnchor>
    <xdr:from>
      <xdr:col>15</xdr:col>
      <xdr:colOff>250372</xdr:colOff>
      <xdr:row>1</xdr:row>
      <xdr:rowOff>1</xdr:rowOff>
    </xdr:from>
    <xdr:ext cx="4108541" cy="653142"/>
    <xdr:pic>
      <xdr:nvPicPr>
        <xdr:cNvPr id="4" name="Gráfico 3" descr="Indicador de costas da mão a apontar para a direita com preenchimento sólido">
          <a:hlinkClick xmlns:r="http://schemas.openxmlformats.org/officeDocument/2006/relationships" r:id="rId5"/>
          <a:extLst>
            <a:ext uri="{FF2B5EF4-FFF2-40B4-BE49-F238E27FC236}">
              <a16:creationId xmlns:a16="http://schemas.microsoft.com/office/drawing/2014/main" id="{F4964358-2304-4B25-8CEC-29D83B028186}"/>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4911" t="14101" r="-583752" b="-16557"/>
        <a:stretch/>
      </xdr:blipFill>
      <xdr:spPr>
        <a:xfrm>
          <a:off x="3603172" y="206830"/>
          <a:ext cx="4108541" cy="653142"/>
        </a:xfrm>
        <a:prstGeom prst="rect">
          <a:avLst/>
        </a:prstGeom>
      </xdr:spPr>
    </xdr:pic>
    <xdr:clientData/>
  </xdr:oneCellAnchor>
  <xdr:oneCellAnchor>
    <xdr:from>
      <xdr:col>39</xdr:col>
      <xdr:colOff>207373</xdr:colOff>
      <xdr:row>1</xdr:row>
      <xdr:rowOff>0</xdr:rowOff>
    </xdr:from>
    <xdr:ext cx="4406809" cy="655469"/>
    <xdr:pic>
      <xdr:nvPicPr>
        <xdr:cNvPr id="5" name="Gráfico 4" descr="Indicador de costas da mão a apontar para a direita com preenchimento sólido">
          <a:hlinkClick xmlns:r="http://schemas.openxmlformats.org/officeDocument/2006/relationships" r:id="rId6"/>
          <a:extLst>
            <a:ext uri="{FF2B5EF4-FFF2-40B4-BE49-F238E27FC236}">
              <a16:creationId xmlns:a16="http://schemas.microsoft.com/office/drawing/2014/main" id="{DA58AFA1-CD5D-4C32-BC25-1C56B6122FCF}"/>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4908" t="14103" r="-650231" b="-19103"/>
        <a:stretch/>
      </xdr:blipFill>
      <xdr:spPr>
        <a:xfrm>
          <a:off x="10026287" y="206829"/>
          <a:ext cx="4406809" cy="655469"/>
        </a:xfrm>
        <a:prstGeom prst="rect">
          <a:avLst/>
        </a:prstGeom>
      </xdr:spPr>
    </xdr:pic>
    <xdr:clientData/>
  </xdr:oneCellAnchor>
  <xdr:oneCellAnchor>
    <xdr:from>
      <xdr:col>81</xdr:col>
      <xdr:colOff>580144</xdr:colOff>
      <xdr:row>1</xdr:row>
      <xdr:rowOff>52524</xdr:rowOff>
    </xdr:from>
    <xdr:ext cx="3407187" cy="4097655"/>
    <xdr:pic>
      <xdr:nvPicPr>
        <xdr:cNvPr id="6" name="Imagem 5">
          <a:extLst>
            <a:ext uri="{FF2B5EF4-FFF2-40B4-BE49-F238E27FC236}">
              <a16:creationId xmlns:a16="http://schemas.microsoft.com/office/drawing/2014/main" id="{C7915B67-7195-4AF3-8DC2-6F3768C72E6C}"/>
            </a:ext>
          </a:extLst>
        </xdr:cNvPr>
        <xdr:cNvPicPr>
          <a:picLocks noChangeAspect="1"/>
        </xdr:cNvPicPr>
      </xdr:nvPicPr>
      <xdr:blipFill>
        <a:blip xmlns:r="http://schemas.openxmlformats.org/officeDocument/2006/relationships" r:embed="rId7"/>
        <a:stretch>
          <a:fillRect/>
        </a:stretch>
      </xdr:blipFill>
      <xdr:spPr>
        <a:xfrm>
          <a:off x="17565124" y="265884"/>
          <a:ext cx="3402833" cy="3533775"/>
        </a:xfrm>
        <a:prstGeom prst="rect">
          <a:avLst/>
        </a:prstGeom>
      </xdr:spPr>
    </xdr:pic>
    <xdr:clientData/>
  </xdr:oneCellAnchor>
  <xdr:oneCellAnchor>
    <xdr:from>
      <xdr:col>81</xdr:col>
      <xdr:colOff>98375</xdr:colOff>
      <xdr:row>10</xdr:row>
      <xdr:rowOff>43014</xdr:rowOff>
    </xdr:from>
    <xdr:ext cx="2312832" cy="908412"/>
    <xdr:pic>
      <xdr:nvPicPr>
        <xdr:cNvPr id="7" name="Gráfico 6" descr="Seta de linha: curva Ligeira destaque">
          <a:extLst>
            <a:ext uri="{FF2B5EF4-FFF2-40B4-BE49-F238E27FC236}">
              <a16:creationId xmlns:a16="http://schemas.microsoft.com/office/drawing/2014/main" id="{67CA2D8D-7948-4E94-B001-EC0016AA8CD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rot="1448281">
          <a:off x="17077640" y="2388069"/>
          <a:ext cx="2308478" cy="897527"/>
        </a:xfrm>
        <a:prstGeom prst="rect">
          <a:avLst/>
        </a:prstGeom>
      </xdr:spPr>
    </xdr:pic>
    <xdr:clientData/>
  </xdr:oneCellAnchor>
  <xdr:oneCellAnchor>
    <xdr:from>
      <xdr:col>5</xdr:col>
      <xdr:colOff>35619</xdr:colOff>
      <xdr:row>3</xdr:row>
      <xdr:rowOff>127019</xdr:rowOff>
    </xdr:from>
    <xdr:ext cx="2251286" cy="1466256"/>
    <xdr:pic>
      <xdr:nvPicPr>
        <xdr:cNvPr id="8" name="Imagem 7">
          <a:extLst>
            <a:ext uri="{FF2B5EF4-FFF2-40B4-BE49-F238E27FC236}">
              <a16:creationId xmlns:a16="http://schemas.microsoft.com/office/drawing/2014/main" id="{E85BEB7F-69EE-4FCB-96FD-4685DBD55A23}"/>
            </a:ext>
          </a:extLst>
        </xdr:cNvPr>
        <xdr:cNvPicPr>
          <a:picLocks noChangeAspect="1"/>
        </xdr:cNvPicPr>
      </xdr:nvPicPr>
      <xdr:blipFill>
        <a:blip xmlns:r="http://schemas.openxmlformats.org/officeDocument/2006/relationships" r:embed="rId10">
          <a:alphaModFix/>
        </a:blip>
        <a:stretch>
          <a:fillRect/>
        </a:stretch>
      </xdr:blipFill>
      <xdr:spPr>
        <a:xfrm>
          <a:off x="340419" y="1138401"/>
          <a:ext cx="2251286" cy="146625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4</xdr:col>
      <xdr:colOff>941614</xdr:colOff>
      <xdr:row>3</xdr:row>
      <xdr:rowOff>32657</xdr:rowOff>
    </xdr:from>
    <xdr:to>
      <xdr:col>6</xdr:col>
      <xdr:colOff>974530</xdr:colOff>
      <xdr:row>7</xdr:row>
      <xdr:rowOff>121648</xdr:rowOff>
    </xdr:to>
    <xdr:pic>
      <xdr:nvPicPr>
        <xdr:cNvPr id="3" name="Imagem 2">
          <a:extLst>
            <a:ext uri="{FF2B5EF4-FFF2-40B4-BE49-F238E27FC236}">
              <a16:creationId xmlns:a16="http://schemas.microsoft.com/office/drawing/2014/main" id="{56DA5BE8-382C-48D0-B98A-FCAC95F208E6}"/>
            </a:ext>
          </a:extLst>
        </xdr:cNvPr>
        <xdr:cNvPicPr>
          <a:picLocks noChangeAspect="1"/>
        </xdr:cNvPicPr>
      </xdr:nvPicPr>
      <xdr:blipFill>
        <a:blip xmlns:r="http://schemas.openxmlformats.org/officeDocument/2006/relationships" r:embed="rId1"/>
        <a:stretch>
          <a:fillRect/>
        </a:stretch>
      </xdr:blipFill>
      <xdr:spPr>
        <a:xfrm>
          <a:off x="7277100" y="587828"/>
          <a:ext cx="2246526" cy="1121229"/>
        </a:xfrm>
        <a:prstGeom prst="rect">
          <a:avLst/>
        </a:prstGeom>
      </xdr:spPr>
    </xdr:pic>
    <xdr:clientData/>
  </xdr:twoCellAnchor>
  <xdr:twoCellAnchor editAs="oneCell">
    <xdr:from>
      <xdr:col>1</xdr:col>
      <xdr:colOff>54429</xdr:colOff>
      <xdr:row>1</xdr:row>
      <xdr:rowOff>39190</xdr:rowOff>
    </xdr:from>
    <xdr:to>
      <xdr:col>2</xdr:col>
      <xdr:colOff>1207499</xdr:colOff>
      <xdr:row>1</xdr:row>
      <xdr:rowOff>515439</xdr:rowOff>
    </xdr:to>
    <xdr:pic>
      <xdr:nvPicPr>
        <xdr:cNvPr id="4" name="Gráfico 3" descr="Indicador de costas da mão a apontar para a direita com preenchimento sólido">
          <a:hlinkClick xmlns:r="http://schemas.openxmlformats.org/officeDocument/2006/relationships" r:id="rId2"/>
          <a:extLst>
            <a:ext uri="{FF2B5EF4-FFF2-40B4-BE49-F238E27FC236}">
              <a16:creationId xmlns:a16="http://schemas.microsoft.com/office/drawing/2014/main" id="{E8077F55-294C-4BA6-A0EB-4050CF77893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23165" t="5513" r="-226289" b="-6508"/>
        <a:stretch/>
      </xdr:blipFill>
      <xdr:spPr>
        <a:xfrm>
          <a:off x="54429" y="213361"/>
          <a:ext cx="1601289" cy="472439"/>
        </a:xfrm>
        <a:prstGeom prst="rect">
          <a:avLst/>
        </a:prstGeom>
      </xdr:spPr>
    </xdr:pic>
    <xdr:clientData/>
  </xdr:twoCellAnchor>
  <xdr:twoCellAnchor editAs="oneCell">
    <xdr:from>
      <xdr:col>2</xdr:col>
      <xdr:colOff>1622259</xdr:colOff>
      <xdr:row>0</xdr:row>
      <xdr:rowOff>167639</xdr:rowOff>
    </xdr:from>
    <xdr:to>
      <xdr:col>3</xdr:col>
      <xdr:colOff>896437</xdr:colOff>
      <xdr:row>3</xdr:row>
      <xdr:rowOff>66675</xdr:rowOff>
    </xdr:to>
    <xdr:pic>
      <xdr:nvPicPr>
        <xdr:cNvPr id="5" name="Gráfico 4" descr="Indicador de costas da mão a apontar para a direita com preenchimento sólido">
          <a:hlinkClick xmlns:r="http://schemas.openxmlformats.org/officeDocument/2006/relationships" r:id="rId5"/>
          <a:extLst>
            <a:ext uri="{FF2B5EF4-FFF2-40B4-BE49-F238E27FC236}">
              <a16:creationId xmlns:a16="http://schemas.microsoft.com/office/drawing/2014/main" id="{4628BBB5-91B7-4500-8C43-828F3348339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1912" t="-7702" r="-449858" b="-22624"/>
        <a:stretch/>
      </xdr:blipFill>
      <xdr:spPr>
        <a:xfrm>
          <a:off x="2068573" y="167639"/>
          <a:ext cx="2438111" cy="623751"/>
        </a:xfrm>
        <a:prstGeom prst="rect">
          <a:avLst/>
        </a:prstGeom>
      </xdr:spPr>
    </xdr:pic>
    <xdr:clientData/>
  </xdr:twoCellAnchor>
  <xdr:twoCellAnchor editAs="oneCell">
    <xdr:from>
      <xdr:col>0</xdr:col>
      <xdr:colOff>0</xdr:colOff>
      <xdr:row>3</xdr:row>
      <xdr:rowOff>87086</xdr:rowOff>
    </xdr:from>
    <xdr:to>
      <xdr:col>2</xdr:col>
      <xdr:colOff>2212545</xdr:colOff>
      <xdr:row>7</xdr:row>
      <xdr:rowOff>76200</xdr:rowOff>
    </xdr:to>
    <xdr:pic>
      <xdr:nvPicPr>
        <xdr:cNvPr id="7" name="Imagem 6">
          <a:extLst>
            <a:ext uri="{FF2B5EF4-FFF2-40B4-BE49-F238E27FC236}">
              <a16:creationId xmlns:a16="http://schemas.microsoft.com/office/drawing/2014/main" id="{868B5FE9-AEFE-499A-8BDE-46224A263BD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642257"/>
          <a:ext cx="2658859" cy="1023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1390839</xdr:colOff>
      <xdr:row>2</xdr:row>
      <xdr:rowOff>83127</xdr:rowOff>
    </xdr:from>
    <xdr:to>
      <xdr:col>8</xdr:col>
      <xdr:colOff>289513</xdr:colOff>
      <xdr:row>7</xdr:row>
      <xdr:rowOff>55419</xdr:rowOff>
    </xdr:to>
    <xdr:pic>
      <xdr:nvPicPr>
        <xdr:cNvPr id="3" name="Imagem 2">
          <a:extLst>
            <a:ext uri="{FF2B5EF4-FFF2-40B4-BE49-F238E27FC236}">
              <a16:creationId xmlns:a16="http://schemas.microsoft.com/office/drawing/2014/main" id="{98E72570-FA43-4A3D-ACD6-80CD1E231F71}"/>
            </a:ext>
          </a:extLst>
        </xdr:cNvPr>
        <xdr:cNvPicPr>
          <a:picLocks noChangeAspect="1"/>
        </xdr:cNvPicPr>
      </xdr:nvPicPr>
      <xdr:blipFill>
        <a:blip xmlns:r="http://schemas.openxmlformats.org/officeDocument/2006/relationships" r:embed="rId1"/>
        <a:stretch>
          <a:fillRect/>
        </a:stretch>
      </xdr:blipFill>
      <xdr:spPr>
        <a:xfrm>
          <a:off x="10770366" y="817418"/>
          <a:ext cx="2386604" cy="1205346"/>
        </a:xfrm>
        <a:prstGeom prst="rect">
          <a:avLst/>
        </a:prstGeom>
      </xdr:spPr>
    </xdr:pic>
    <xdr:clientData/>
  </xdr:twoCellAnchor>
  <xdr:twoCellAnchor editAs="oneCell">
    <xdr:from>
      <xdr:col>0</xdr:col>
      <xdr:colOff>0</xdr:colOff>
      <xdr:row>1</xdr:row>
      <xdr:rowOff>21772</xdr:rowOff>
    </xdr:from>
    <xdr:to>
      <xdr:col>2</xdr:col>
      <xdr:colOff>1349828</xdr:colOff>
      <xdr:row>2</xdr:row>
      <xdr:rowOff>16602</xdr:rowOff>
    </xdr:to>
    <xdr:pic>
      <xdr:nvPicPr>
        <xdr:cNvPr id="4" name="Gráfico 3" descr="Indicador de costas da mão a apontar para a direita com preenchimento sólido">
          <a:hlinkClick xmlns:r="http://schemas.openxmlformats.org/officeDocument/2006/relationships" r:id="rId2"/>
          <a:extLst>
            <a:ext uri="{FF2B5EF4-FFF2-40B4-BE49-F238E27FC236}">
              <a16:creationId xmlns:a16="http://schemas.microsoft.com/office/drawing/2014/main" id="{942E5821-3344-45FE-9961-5590B3289D8B}"/>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1918" t="-3710" r="-294583" b="-24388"/>
        <a:stretch/>
      </xdr:blipFill>
      <xdr:spPr>
        <a:xfrm>
          <a:off x="0" y="195943"/>
          <a:ext cx="1796142" cy="544287"/>
        </a:xfrm>
        <a:prstGeom prst="rect">
          <a:avLst/>
        </a:prstGeom>
      </xdr:spPr>
    </xdr:pic>
    <xdr:clientData/>
  </xdr:twoCellAnchor>
  <xdr:twoCellAnchor editAs="oneCell">
    <xdr:from>
      <xdr:col>2</xdr:col>
      <xdr:colOff>1698460</xdr:colOff>
      <xdr:row>1</xdr:row>
      <xdr:rowOff>10886</xdr:rowOff>
    </xdr:from>
    <xdr:to>
      <xdr:col>3</xdr:col>
      <xdr:colOff>2232115</xdr:colOff>
      <xdr:row>2</xdr:row>
      <xdr:rowOff>25037</xdr:rowOff>
    </xdr:to>
    <xdr:pic>
      <xdr:nvPicPr>
        <xdr:cNvPr id="5" name="Gráfico 4" descr="Indicador de costas da mão a apontar para a direita com preenchimento sólido">
          <a:hlinkClick xmlns:r="http://schemas.openxmlformats.org/officeDocument/2006/relationships" r:id="rId5"/>
          <a:extLst>
            <a:ext uri="{FF2B5EF4-FFF2-40B4-BE49-F238E27FC236}">
              <a16:creationId xmlns:a16="http://schemas.microsoft.com/office/drawing/2014/main" id="{AFEB25D0-F8CD-482B-89BE-7BAFB8CAFBB9}"/>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1913" t="-10467" r="-858485" b="-25686"/>
        <a:stretch/>
      </xdr:blipFill>
      <xdr:spPr>
        <a:xfrm>
          <a:off x="2144774" y="185057"/>
          <a:ext cx="4256026" cy="576943"/>
        </a:xfrm>
        <a:prstGeom prst="rect">
          <a:avLst/>
        </a:prstGeom>
      </xdr:spPr>
    </xdr:pic>
    <xdr:clientData/>
  </xdr:twoCellAnchor>
  <xdr:twoCellAnchor editAs="oneCell">
    <xdr:from>
      <xdr:col>16</xdr:col>
      <xdr:colOff>270165</xdr:colOff>
      <xdr:row>1</xdr:row>
      <xdr:rowOff>50307</xdr:rowOff>
    </xdr:from>
    <xdr:to>
      <xdr:col>20</xdr:col>
      <xdr:colOff>171450</xdr:colOff>
      <xdr:row>9</xdr:row>
      <xdr:rowOff>110976</xdr:rowOff>
    </xdr:to>
    <xdr:pic>
      <xdr:nvPicPr>
        <xdr:cNvPr id="12" name="Imagem 11">
          <a:extLst>
            <a:ext uri="{FF2B5EF4-FFF2-40B4-BE49-F238E27FC236}">
              <a16:creationId xmlns:a16="http://schemas.microsoft.com/office/drawing/2014/main" id="{4FF55120-19A0-41BD-BC55-E5D274C792DC}"/>
            </a:ext>
          </a:extLst>
        </xdr:cNvPr>
        <xdr:cNvPicPr>
          <a:picLocks noChangeAspect="1"/>
        </xdr:cNvPicPr>
      </xdr:nvPicPr>
      <xdr:blipFill>
        <a:blip xmlns:r="http://schemas.openxmlformats.org/officeDocument/2006/relationships" r:embed="rId6"/>
        <a:stretch>
          <a:fillRect/>
        </a:stretch>
      </xdr:blipFill>
      <xdr:spPr>
        <a:xfrm>
          <a:off x="17369445" y="225567"/>
          <a:ext cx="2328255" cy="2374972"/>
        </a:xfrm>
        <a:prstGeom prst="rect">
          <a:avLst/>
        </a:prstGeom>
      </xdr:spPr>
    </xdr:pic>
    <xdr:clientData/>
  </xdr:twoCellAnchor>
  <xdr:twoCellAnchor editAs="oneCell">
    <xdr:from>
      <xdr:col>16</xdr:col>
      <xdr:colOff>367</xdr:colOff>
      <xdr:row>11</xdr:row>
      <xdr:rowOff>83820</xdr:rowOff>
    </xdr:from>
    <xdr:to>
      <xdr:col>20</xdr:col>
      <xdr:colOff>441673</xdr:colOff>
      <xdr:row>18</xdr:row>
      <xdr:rowOff>21334</xdr:rowOff>
    </xdr:to>
    <xdr:pic>
      <xdr:nvPicPr>
        <xdr:cNvPr id="13" name="Imagem 12">
          <a:extLst>
            <a:ext uri="{FF2B5EF4-FFF2-40B4-BE49-F238E27FC236}">
              <a16:creationId xmlns:a16="http://schemas.microsoft.com/office/drawing/2014/main" id="{FE54584A-27D1-4A8B-830D-EB39A4EA8967}"/>
            </a:ext>
          </a:extLst>
        </xdr:cNvPr>
        <xdr:cNvPicPr>
          <a:picLocks noChangeAspect="1"/>
        </xdr:cNvPicPr>
      </xdr:nvPicPr>
      <xdr:blipFill>
        <a:blip xmlns:r="http://schemas.openxmlformats.org/officeDocument/2006/relationships" r:embed="rId7"/>
        <a:stretch>
          <a:fillRect/>
        </a:stretch>
      </xdr:blipFill>
      <xdr:spPr>
        <a:xfrm>
          <a:off x="17541607" y="2865120"/>
          <a:ext cx="2889231" cy="2285858"/>
        </a:xfrm>
        <a:prstGeom prst="rect">
          <a:avLst/>
        </a:prstGeom>
      </xdr:spPr>
    </xdr:pic>
    <xdr:clientData/>
  </xdr:twoCellAnchor>
  <xdr:twoCellAnchor editAs="oneCell">
    <xdr:from>
      <xdr:col>13</xdr:col>
      <xdr:colOff>244583</xdr:colOff>
      <xdr:row>7</xdr:row>
      <xdr:rowOff>89050</xdr:rowOff>
    </xdr:from>
    <xdr:to>
      <xdr:col>17</xdr:col>
      <xdr:colOff>498935</xdr:colOff>
      <xdr:row>10</xdr:row>
      <xdr:rowOff>78399</xdr:rowOff>
    </xdr:to>
    <xdr:pic>
      <xdr:nvPicPr>
        <xdr:cNvPr id="14" name="Gráfico 13" descr="Anterior destaque">
          <a:extLst>
            <a:ext uri="{FF2B5EF4-FFF2-40B4-BE49-F238E27FC236}">
              <a16:creationId xmlns:a16="http://schemas.microsoft.com/office/drawing/2014/main" id="{1E37707E-2532-4075-B3B9-F9155477819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rot="9441222">
          <a:off x="15957023" y="2001670"/>
          <a:ext cx="2692752" cy="743729"/>
        </a:xfrm>
        <a:prstGeom prst="rect">
          <a:avLst/>
        </a:prstGeom>
      </xdr:spPr>
    </xdr:pic>
    <xdr:clientData/>
  </xdr:twoCellAnchor>
  <xdr:twoCellAnchor editAs="oneCell">
    <xdr:from>
      <xdr:col>15</xdr:col>
      <xdr:colOff>283044</xdr:colOff>
      <xdr:row>13</xdr:row>
      <xdr:rowOff>322296</xdr:rowOff>
    </xdr:from>
    <xdr:to>
      <xdr:col>18</xdr:col>
      <xdr:colOff>133078</xdr:colOff>
      <xdr:row>15</xdr:row>
      <xdr:rowOff>327103</xdr:rowOff>
    </xdr:to>
    <xdr:pic>
      <xdr:nvPicPr>
        <xdr:cNvPr id="15" name="Gráfico 14" descr="Anterior destaque">
          <a:extLst>
            <a:ext uri="{FF2B5EF4-FFF2-40B4-BE49-F238E27FC236}">
              <a16:creationId xmlns:a16="http://schemas.microsoft.com/office/drawing/2014/main" id="{B5814489-0F9C-4116-BEC6-4B64D4B35D4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rot="11917958" flipV="1">
          <a:off x="17214684" y="3880836"/>
          <a:ext cx="1690264" cy="647487"/>
        </a:xfrm>
        <a:prstGeom prst="rect">
          <a:avLst/>
        </a:prstGeom>
      </xdr:spPr>
    </xdr:pic>
    <xdr:clientData/>
  </xdr:twoCellAnchor>
  <xdr:twoCellAnchor editAs="oneCell">
    <xdr:from>
      <xdr:col>10</xdr:col>
      <xdr:colOff>345494</xdr:colOff>
      <xdr:row>16</xdr:row>
      <xdr:rowOff>96883</xdr:rowOff>
    </xdr:from>
    <xdr:to>
      <xdr:col>19</xdr:col>
      <xdr:colOff>248193</xdr:colOff>
      <xdr:row>23</xdr:row>
      <xdr:rowOff>244435</xdr:rowOff>
    </xdr:to>
    <xdr:pic>
      <xdr:nvPicPr>
        <xdr:cNvPr id="17" name="Imagem 16">
          <a:extLst>
            <a:ext uri="{FF2B5EF4-FFF2-40B4-BE49-F238E27FC236}">
              <a16:creationId xmlns:a16="http://schemas.microsoft.com/office/drawing/2014/main" id="{2A76B05D-C10A-4867-93D1-CF7D96F9755C}"/>
            </a:ext>
          </a:extLst>
        </xdr:cNvPr>
        <xdr:cNvPicPr>
          <a:picLocks noChangeAspect="1"/>
        </xdr:cNvPicPr>
      </xdr:nvPicPr>
      <xdr:blipFill>
        <a:blip xmlns:r="http://schemas.openxmlformats.org/officeDocument/2006/relationships" r:embed="rId10"/>
        <a:stretch>
          <a:fillRect/>
        </a:stretch>
      </xdr:blipFill>
      <xdr:spPr>
        <a:xfrm>
          <a:off x="13811123" y="4734197"/>
          <a:ext cx="5381479" cy="2362672"/>
        </a:xfrm>
        <a:prstGeom prst="rect">
          <a:avLst/>
        </a:prstGeom>
      </xdr:spPr>
    </xdr:pic>
    <xdr:clientData/>
  </xdr:twoCellAnchor>
  <xdr:twoCellAnchor editAs="oneCell">
    <xdr:from>
      <xdr:col>10</xdr:col>
      <xdr:colOff>494212</xdr:colOff>
      <xdr:row>25</xdr:row>
      <xdr:rowOff>205740</xdr:rowOff>
    </xdr:from>
    <xdr:to>
      <xdr:col>19</xdr:col>
      <xdr:colOff>441195</xdr:colOff>
      <xdr:row>33</xdr:row>
      <xdr:rowOff>117070</xdr:rowOff>
    </xdr:to>
    <xdr:pic>
      <xdr:nvPicPr>
        <xdr:cNvPr id="18" name="Imagem 17">
          <a:extLst>
            <a:ext uri="{FF2B5EF4-FFF2-40B4-BE49-F238E27FC236}">
              <a16:creationId xmlns:a16="http://schemas.microsoft.com/office/drawing/2014/main" id="{EC25E2CD-4CAF-4031-A703-1B57F556831F}"/>
            </a:ext>
          </a:extLst>
        </xdr:cNvPr>
        <xdr:cNvPicPr>
          <a:picLocks noChangeAspect="1"/>
        </xdr:cNvPicPr>
      </xdr:nvPicPr>
      <xdr:blipFill>
        <a:blip xmlns:r="http://schemas.openxmlformats.org/officeDocument/2006/relationships" r:embed="rId11"/>
        <a:stretch>
          <a:fillRect/>
        </a:stretch>
      </xdr:blipFill>
      <xdr:spPr>
        <a:xfrm>
          <a:off x="13959841" y="8076111"/>
          <a:ext cx="5439098" cy="2453640"/>
        </a:xfrm>
        <a:prstGeom prst="rect">
          <a:avLst/>
        </a:prstGeom>
      </xdr:spPr>
    </xdr:pic>
    <xdr:clientData/>
  </xdr:twoCellAnchor>
  <xdr:twoCellAnchor editAs="oneCell">
    <xdr:from>
      <xdr:col>1</xdr:col>
      <xdr:colOff>54428</xdr:colOff>
      <xdr:row>2</xdr:row>
      <xdr:rowOff>137976</xdr:rowOff>
    </xdr:from>
    <xdr:to>
      <xdr:col>2</xdr:col>
      <xdr:colOff>2525014</xdr:colOff>
      <xdr:row>7</xdr:row>
      <xdr:rowOff>21793</xdr:rowOff>
    </xdr:to>
    <xdr:pic>
      <xdr:nvPicPr>
        <xdr:cNvPr id="16" name="Imagem 15">
          <a:extLst>
            <a:ext uri="{FF2B5EF4-FFF2-40B4-BE49-F238E27FC236}">
              <a16:creationId xmlns:a16="http://schemas.microsoft.com/office/drawing/2014/main" id="{B2C1DDED-5C02-4253-81F7-B80455D84DE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4428" y="872762"/>
          <a:ext cx="2900300" cy="110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0F832-D618-48A0-99A7-5C0EE03ED0F2}">
  <dimension ref="A1:U23"/>
  <sheetViews>
    <sheetView showGridLines="0" showRowColHeaders="0" tabSelected="1" zoomScale="90" zoomScaleNormal="90" zoomScaleSheetLayoutView="100" workbookViewId="0">
      <selection activeCell="C4" sqref="C4:H4"/>
    </sheetView>
  </sheetViews>
  <sheetFormatPr defaultColWidth="0" defaultRowHeight="22.2" customHeight="1" zeroHeight="1" x14ac:dyDescent="0.3"/>
  <cols>
    <col min="1" max="1" width="1.33203125" style="4" customWidth="1"/>
    <col min="2" max="2" width="11.44140625" style="4" customWidth="1"/>
    <col min="3" max="3" width="11.109375" style="4" customWidth="1"/>
    <col min="4" max="4" width="12.6640625" style="4" customWidth="1"/>
    <col min="5" max="5" width="1.33203125" style="4" customWidth="1"/>
    <col min="6" max="7" width="12.6640625" style="4" customWidth="1"/>
    <col min="8" max="8" width="12.6640625" style="5" customWidth="1"/>
    <col min="9" max="9" width="1.33203125" style="4" customWidth="1"/>
    <col min="10" max="12" width="12.6640625" style="17" customWidth="1"/>
    <col min="13" max="13" width="1.33203125" style="4" customWidth="1"/>
    <col min="14" max="16" width="12.6640625" style="17" customWidth="1"/>
    <col min="17" max="17" width="2.5546875" style="4" customWidth="1"/>
    <col min="18" max="21" width="9.109375" style="4" customWidth="1"/>
    <col min="22" max="16384" width="9.109375" style="4" hidden="1"/>
  </cols>
  <sheetData>
    <row r="1" spans="1:21" ht="61.8" customHeight="1" x14ac:dyDescent="0.3">
      <c r="A1" s="1"/>
      <c r="B1" s="2"/>
      <c r="C1" s="3"/>
      <c r="D1" s="3"/>
      <c r="E1" s="3"/>
      <c r="F1" s="3"/>
      <c r="G1" s="205" t="s">
        <v>6</v>
      </c>
      <c r="H1" s="205"/>
      <c r="I1" s="205"/>
      <c r="J1" s="205"/>
      <c r="K1" s="205"/>
      <c r="L1" s="206" t="s">
        <v>7</v>
      </c>
      <c r="M1" s="206"/>
      <c r="N1" s="206"/>
      <c r="O1" s="206"/>
      <c r="P1" s="206"/>
      <c r="Q1" s="113"/>
      <c r="R1" s="207" t="s">
        <v>8</v>
      </c>
      <c r="S1" s="207"/>
      <c r="T1" s="207"/>
      <c r="U1" s="207"/>
    </row>
    <row r="2" spans="1:21" ht="61.8" customHeight="1" x14ac:dyDescent="0.3">
      <c r="A2" s="1"/>
      <c r="B2" s="3"/>
      <c r="C2" s="3"/>
      <c r="D2" s="3"/>
      <c r="E2" s="3"/>
      <c r="F2" s="3"/>
      <c r="G2" s="205"/>
      <c r="H2" s="205"/>
      <c r="I2" s="205"/>
      <c r="J2" s="205"/>
      <c r="K2" s="205"/>
      <c r="L2" s="206"/>
      <c r="M2" s="206"/>
      <c r="N2" s="206"/>
      <c r="O2" s="206"/>
      <c r="P2" s="206"/>
      <c r="R2" s="208" t="s">
        <v>9</v>
      </c>
      <c r="S2" s="208"/>
      <c r="T2" s="208"/>
      <c r="U2" s="208"/>
    </row>
    <row r="3" spans="1:21" s="1" customFormat="1" ht="7.2" customHeight="1" thickBot="1" x14ac:dyDescent="0.35">
      <c r="B3" s="5"/>
      <c r="C3" s="5"/>
      <c r="J3" s="209"/>
      <c r="K3" s="209"/>
      <c r="L3" s="209"/>
      <c r="M3" s="209"/>
      <c r="N3" s="209"/>
      <c r="O3" s="6"/>
      <c r="P3" s="6"/>
      <c r="R3" s="208"/>
      <c r="S3" s="208"/>
      <c r="T3" s="208"/>
      <c r="U3" s="208"/>
    </row>
    <row r="4" spans="1:21" ht="28.2" customHeight="1" thickBot="1" x14ac:dyDescent="0.35">
      <c r="A4" s="1"/>
      <c r="B4" s="7" t="s">
        <v>10</v>
      </c>
      <c r="C4" s="210">
        <v>44562</v>
      </c>
      <c r="D4" s="210"/>
      <c r="E4" s="210"/>
      <c r="F4" s="210"/>
      <c r="G4" s="210"/>
      <c r="H4" s="210"/>
      <c r="J4" s="7" t="s">
        <v>11</v>
      </c>
      <c r="K4" s="211" t="s">
        <v>12</v>
      </c>
      <c r="L4" s="211"/>
      <c r="M4" s="211"/>
      <c r="N4" s="211"/>
      <c r="O4" s="211"/>
      <c r="P4" s="211"/>
      <c r="R4" s="208"/>
      <c r="S4" s="208"/>
      <c r="T4" s="208"/>
      <c r="U4" s="208"/>
    </row>
    <row r="5" spans="1:21" ht="6" customHeight="1" thickBot="1" x14ac:dyDescent="0.35">
      <c r="H5" s="4"/>
      <c r="J5" s="4"/>
      <c r="K5" s="8"/>
      <c r="L5" s="8"/>
      <c r="M5" s="8"/>
      <c r="N5" s="8"/>
      <c r="O5" s="8"/>
      <c r="P5" s="8"/>
      <c r="R5" s="208"/>
      <c r="S5" s="208"/>
      <c r="T5" s="208"/>
      <c r="U5" s="208"/>
    </row>
    <row r="6" spans="1:21" ht="28.2" customHeight="1" thickBot="1" x14ac:dyDescent="0.35">
      <c r="A6" s="1"/>
      <c r="B6" s="7" t="s">
        <v>13</v>
      </c>
      <c r="C6" s="210" t="s">
        <v>14</v>
      </c>
      <c r="D6" s="210"/>
      <c r="E6" s="210"/>
      <c r="F6" s="210"/>
      <c r="G6" s="210"/>
      <c r="H6" s="210"/>
      <c r="J6" s="7" t="s">
        <v>3</v>
      </c>
      <c r="K6" s="211" t="s">
        <v>54</v>
      </c>
      <c r="L6" s="211"/>
      <c r="M6" s="211"/>
      <c r="N6" s="211"/>
      <c r="O6" s="211"/>
      <c r="P6" s="211"/>
      <c r="R6" s="208"/>
      <c r="S6" s="208"/>
      <c r="T6" s="208"/>
      <c r="U6" s="208"/>
    </row>
    <row r="7" spans="1:21" s="1" customFormat="1" ht="7.2" customHeight="1" thickBot="1" x14ac:dyDescent="0.35">
      <c r="B7" s="5"/>
      <c r="C7" s="5"/>
      <c r="J7" s="209"/>
      <c r="K7" s="209"/>
      <c r="L7" s="209"/>
      <c r="M7" s="209"/>
      <c r="N7" s="209"/>
      <c r="O7" s="6"/>
      <c r="P7" s="6"/>
    </row>
    <row r="8" spans="1:21" s="9" customFormat="1" ht="63.6" customHeight="1" thickBot="1" x14ac:dyDescent="0.35">
      <c r="B8" s="212" t="s">
        <v>16</v>
      </c>
      <c r="C8" s="213"/>
      <c r="D8" s="214"/>
      <c r="E8" s="10"/>
      <c r="F8" s="212" t="s">
        <v>17</v>
      </c>
      <c r="G8" s="213"/>
      <c r="H8" s="214"/>
      <c r="I8" s="10"/>
      <c r="J8" s="212" t="s">
        <v>34</v>
      </c>
      <c r="K8" s="213"/>
      <c r="L8" s="214"/>
      <c r="M8" s="10"/>
      <c r="N8" s="212" t="s">
        <v>35</v>
      </c>
      <c r="O8" s="213"/>
      <c r="P8" s="214"/>
    </row>
    <row r="9" spans="1:21" s="9" customFormat="1" ht="7.2" customHeight="1" thickTop="1" thickBot="1" x14ac:dyDescent="0.35">
      <c r="F9" s="11"/>
      <c r="G9" s="11"/>
      <c r="H9" s="11"/>
      <c r="I9" s="11"/>
      <c r="J9" s="11"/>
      <c r="K9" s="12"/>
      <c r="L9" s="12"/>
    </row>
    <row r="10" spans="1:21" s="9" customFormat="1" ht="63.6" customHeight="1" thickBot="1" x14ac:dyDescent="0.35">
      <c r="B10" s="215" t="s">
        <v>144</v>
      </c>
      <c r="C10" s="216"/>
      <c r="D10" s="217"/>
      <c r="E10" s="10"/>
      <c r="F10" s="215" t="s">
        <v>145</v>
      </c>
      <c r="G10" s="216"/>
      <c r="H10" s="217"/>
      <c r="J10" s="215" t="s">
        <v>85</v>
      </c>
      <c r="K10" s="216"/>
      <c r="L10" s="217"/>
      <c r="N10" s="215"/>
      <c r="O10" s="216"/>
      <c r="P10" s="217"/>
    </row>
    <row r="11" spans="1:21" s="1" customFormat="1" ht="11.4" customHeight="1" thickTop="1" x14ac:dyDescent="0.3">
      <c r="B11" s="5"/>
      <c r="C11" s="5"/>
      <c r="J11" s="209" t="s">
        <v>18</v>
      </c>
      <c r="K11" s="209"/>
      <c r="L11" s="209"/>
      <c r="M11" s="209"/>
      <c r="N11" s="209"/>
      <c r="O11" s="209"/>
      <c r="P11" s="209"/>
    </row>
    <row r="12" spans="1:21" s="1" customFormat="1" ht="55.95" customHeight="1" x14ac:dyDescent="0.3">
      <c r="B12" s="13"/>
      <c r="C12" s="13"/>
      <c r="D12" s="13"/>
      <c r="E12" s="14"/>
      <c r="F12" s="13"/>
      <c r="G12" s="13"/>
      <c r="H12" s="13"/>
      <c r="I12" s="14"/>
      <c r="J12" s="14"/>
      <c r="K12" s="14"/>
      <c r="L12" s="14"/>
      <c r="M12" s="14"/>
      <c r="N12" s="14"/>
      <c r="O12" s="14"/>
      <c r="P12" s="14"/>
    </row>
    <row r="13" spans="1:21" ht="5.25" customHeight="1" x14ac:dyDescent="0.3">
      <c r="B13" s="13"/>
      <c r="C13" s="13"/>
      <c r="D13" s="13"/>
      <c r="E13" s="15"/>
      <c r="F13" s="13"/>
      <c r="G13" s="13"/>
      <c r="H13" s="13"/>
      <c r="I13" s="15"/>
      <c r="J13" s="16"/>
      <c r="K13" s="16"/>
      <c r="L13" s="16"/>
      <c r="M13" s="15"/>
      <c r="N13" s="16"/>
      <c r="O13" s="16"/>
      <c r="P13" s="16"/>
    </row>
    <row r="14" spans="1:21" x14ac:dyDescent="0.3">
      <c r="B14" s="13"/>
      <c r="C14" s="13"/>
      <c r="D14" s="13"/>
      <c r="E14" s="15"/>
      <c r="F14" s="13"/>
      <c r="G14" s="13"/>
      <c r="H14" s="13"/>
      <c r="I14" s="15"/>
      <c r="J14" s="16"/>
      <c r="K14" s="16"/>
      <c r="L14" s="16"/>
      <c r="M14" s="15"/>
      <c r="N14" s="16"/>
      <c r="O14" s="16"/>
      <c r="P14" s="16"/>
    </row>
    <row r="15" spans="1:21" x14ac:dyDescent="0.3">
      <c r="B15" s="13"/>
      <c r="C15" s="13"/>
      <c r="D15" s="13"/>
      <c r="E15" s="15"/>
      <c r="F15" s="13"/>
      <c r="G15" s="13"/>
      <c r="H15" s="13"/>
      <c r="I15" s="15"/>
      <c r="J15" s="16"/>
      <c r="K15" s="16"/>
      <c r="L15" s="16"/>
      <c r="M15" s="15"/>
      <c r="N15" s="16"/>
      <c r="O15" s="16"/>
      <c r="P15" s="16"/>
    </row>
    <row r="16" spans="1:21" x14ac:dyDescent="0.3">
      <c r="B16" s="5"/>
      <c r="C16" s="5"/>
      <c r="D16" s="5"/>
      <c r="F16" s="5"/>
      <c r="G16" s="5"/>
    </row>
    <row r="22" s="4" customFormat="1" ht="13.8" x14ac:dyDescent="0.3"/>
    <row r="23" s="4" customFormat="1" ht="13.8" x14ac:dyDescent="0.3"/>
  </sheetData>
  <sheetProtection algorithmName="SHA-512" hashValue="HMlgUlglfAsc3Ji6yeiZWbZwGVqr+znLt761F/6E25/s9yaqfvlULusvXf93y5L1NBBZXJ+eY7OMQWG0Xna80g==" saltValue="MbuX1dolSdXNyDqxYytCsg==" spinCount="100000" sheet="1" selectLockedCells="1"/>
  <mergeCells count="19">
    <mergeCell ref="J11:P11"/>
    <mergeCell ref="J7:N7"/>
    <mergeCell ref="B8:D8"/>
    <mergeCell ref="F8:H8"/>
    <mergeCell ref="J8:L8"/>
    <mergeCell ref="N8:P8"/>
    <mergeCell ref="B10:D10"/>
    <mergeCell ref="F10:H10"/>
    <mergeCell ref="J10:L10"/>
    <mergeCell ref="N10:P10"/>
    <mergeCell ref="G1:K2"/>
    <mergeCell ref="L1:P2"/>
    <mergeCell ref="R1:U1"/>
    <mergeCell ref="R2:U6"/>
    <mergeCell ref="J3:N3"/>
    <mergeCell ref="C4:H4"/>
    <mergeCell ref="K4:P4"/>
    <mergeCell ref="C6:H6"/>
    <mergeCell ref="K6:P6"/>
  </mergeCells>
  <conditionalFormatting sqref="C4 C6">
    <cfRule type="cellIs" dxfId="39" priority="2" operator="equal">
      <formula>""</formula>
    </cfRule>
  </conditionalFormatting>
  <conditionalFormatting sqref="K4 K6">
    <cfRule type="cellIs" dxfId="38" priority="1" operator="equal">
      <formula>""</formula>
    </cfRule>
  </conditionalFormatting>
  <dataValidations count="4">
    <dataValidation type="date" allowBlank="1" showInputMessage="1" showErrorMessage="1" prompt="Colocar a data segundo o exemplo: 1-1-2022" sqref="C4:H4" xr:uid="{2E1F3896-F1D1-44C6-AD1B-79493B217BBB}">
      <formula1>44440</formula1>
      <formula2>47726</formula2>
    </dataValidation>
    <dataValidation type="list" allowBlank="1" showInputMessage="1" showErrorMessage="1" prompt="selecionar a CLDE/DSR organizadora" sqref="K6" xr:uid="{DEA55546-CD47-40F7-A458-B319BDCCF2B3}">
      <formula1>clde</formula1>
    </dataValidation>
    <dataValidation allowBlank="1" showInputMessage="1" showErrorMessage="1" prompt="Colocar a data por extenso" sqref="C6" xr:uid="{4F637214-067F-4D06-AA66-8F6C708B6B45}"/>
    <dataValidation allowBlank="1" showInputMessage="1" showErrorMessage="1" prompt="colocar o nome da prova" sqref="K4" xr:uid="{73859682-D84C-42B0-951D-8BF74625E62D}"/>
  </dataValidations>
  <pageMargins left="0.7" right="0.7" top="0.75" bottom="0.75" header="0.3" footer="0.3"/>
  <pageSetup paperSize="9" scale="6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B60B4-1D55-4F83-9C59-6984D8F39F20}">
  <dimension ref="A1:AH181"/>
  <sheetViews>
    <sheetView showGridLines="0" showRowColHeaders="0" zoomScale="70" zoomScaleNormal="70" zoomScaleSheetLayoutView="55" workbookViewId="0">
      <pane ySplit="2" topLeftCell="A3" activePane="bottomLeft" state="frozen"/>
      <selection activeCell="I1" sqref="I1"/>
      <selection pane="bottomLeft" activeCell="M22" sqref="M22"/>
    </sheetView>
  </sheetViews>
  <sheetFormatPr defaultColWidth="0" defaultRowHeight="16.2" customHeight="1" zeroHeight="1" x14ac:dyDescent="0.3"/>
  <cols>
    <col min="1" max="8" width="14.44140625" style="48" hidden="1" customWidth="1"/>
    <col min="9" max="20" width="14.21875" style="48" customWidth="1"/>
    <col min="21" max="24" width="14.21875" style="49" customWidth="1"/>
    <col min="25" max="28" width="14.21875" style="48" customWidth="1"/>
    <col min="29" max="29" width="3.6640625" style="48" customWidth="1"/>
    <col min="30" max="34" width="8.88671875" style="48" customWidth="1"/>
    <col min="35" max="16384" width="8.88671875" style="48" hidden="1"/>
  </cols>
  <sheetData>
    <row r="1" spans="9:34" ht="16.2" customHeight="1" x14ac:dyDescent="0.3"/>
    <row r="2" spans="9:34" ht="46.2" customHeight="1" x14ac:dyDescent="0.3">
      <c r="I2" s="231" t="s">
        <v>64</v>
      </c>
      <c r="J2" s="231"/>
      <c r="K2" s="231"/>
      <c r="L2" s="231"/>
      <c r="M2" s="231"/>
      <c r="N2" s="231"/>
      <c r="O2" s="231"/>
      <c r="P2" s="231"/>
      <c r="Q2" s="231"/>
      <c r="R2" s="231"/>
      <c r="S2" s="231"/>
      <c r="T2" s="231"/>
      <c r="U2" s="231"/>
      <c r="V2" s="231"/>
      <c r="W2" s="231"/>
      <c r="X2" s="231"/>
      <c r="Y2" s="231"/>
      <c r="Z2" s="231"/>
      <c r="AA2" s="231"/>
      <c r="AB2" s="231"/>
      <c r="AC2" s="54"/>
      <c r="AD2" s="232" t="s">
        <v>8</v>
      </c>
      <c r="AE2" s="232"/>
      <c r="AF2" s="232"/>
      <c r="AG2" s="232"/>
      <c r="AH2" s="232"/>
    </row>
    <row r="3" spans="9:34" ht="16.2" customHeight="1" x14ac:dyDescent="0.3">
      <c r="I3" s="54"/>
      <c r="J3" s="54"/>
      <c r="K3" s="54"/>
      <c r="L3" s="54"/>
      <c r="M3" s="54"/>
      <c r="N3" s="54"/>
      <c r="O3" s="54"/>
      <c r="P3" s="54"/>
      <c r="Q3" s="54"/>
      <c r="R3" s="54"/>
      <c r="S3" s="54"/>
      <c r="T3" s="54"/>
      <c r="U3" s="135"/>
      <c r="V3" s="135"/>
      <c r="W3" s="135"/>
      <c r="X3" s="135"/>
      <c r="Y3" s="54"/>
      <c r="Z3" s="54"/>
      <c r="AA3" s="54"/>
      <c r="AB3" s="54"/>
      <c r="AC3" s="54"/>
      <c r="AD3" s="232"/>
      <c r="AE3" s="232"/>
      <c r="AF3" s="232"/>
      <c r="AG3" s="232"/>
      <c r="AH3" s="232"/>
    </row>
    <row r="4" spans="9:34" ht="16.2" customHeight="1" x14ac:dyDescent="0.3">
      <c r="L4" s="233" t="s">
        <v>65</v>
      </c>
      <c r="M4" s="233"/>
      <c r="N4" s="233"/>
      <c r="O4" s="233"/>
      <c r="P4" s="233"/>
      <c r="Q4" s="233"/>
      <c r="R4" s="233"/>
      <c r="S4" s="233"/>
      <c r="T4" s="233"/>
      <c r="U4" s="233"/>
      <c r="V4" s="233"/>
      <c r="W4" s="233"/>
      <c r="X4" s="233"/>
      <c r="Y4" s="233"/>
      <c r="Z4" s="118"/>
      <c r="AA4" s="118"/>
      <c r="AB4" s="118"/>
      <c r="AD4" s="234" t="s">
        <v>84</v>
      </c>
      <c r="AE4" s="234"/>
      <c r="AF4" s="234"/>
      <c r="AG4" s="234"/>
      <c r="AH4" s="234"/>
    </row>
    <row r="5" spans="9:34" ht="96" customHeight="1" x14ac:dyDescent="0.3">
      <c r="L5" s="233"/>
      <c r="M5" s="233"/>
      <c r="N5" s="233"/>
      <c r="O5" s="233"/>
      <c r="P5" s="233"/>
      <c r="Q5" s="233"/>
      <c r="R5" s="233"/>
      <c r="S5" s="233"/>
      <c r="T5" s="233"/>
      <c r="U5" s="233"/>
      <c r="V5" s="233"/>
      <c r="W5" s="233"/>
      <c r="X5" s="233"/>
      <c r="Y5" s="233"/>
      <c r="Z5" s="118"/>
      <c r="AA5" s="118"/>
      <c r="AB5" s="118"/>
      <c r="AD5" s="234"/>
      <c r="AE5" s="234"/>
      <c r="AF5" s="234"/>
      <c r="AG5" s="234"/>
      <c r="AH5" s="234"/>
    </row>
    <row r="6" spans="9:34" ht="16.2" customHeight="1" x14ac:dyDescent="0.3">
      <c r="L6" s="233"/>
      <c r="M6" s="233"/>
      <c r="N6" s="233"/>
      <c r="O6" s="233"/>
      <c r="P6" s="233"/>
      <c r="Q6" s="233"/>
      <c r="R6" s="233"/>
      <c r="S6" s="233"/>
      <c r="T6" s="233"/>
      <c r="U6" s="233"/>
      <c r="V6" s="233"/>
      <c r="W6" s="233"/>
      <c r="X6" s="233"/>
      <c r="Y6" s="233"/>
      <c r="Z6" s="118"/>
      <c r="AA6" s="118"/>
      <c r="AB6" s="118"/>
      <c r="AD6" s="234"/>
      <c r="AE6" s="234"/>
      <c r="AF6" s="234"/>
      <c r="AG6" s="234"/>
      <c r="AH6" s="234"/>
    </row>
    <row r="7" spans="9:34" ht="32.4" customHeight="1" x14ac:dyDescent="0.3">
      <c r="J7" s="235" t="str">
        <f>menú!J4</f>
        <v>Prova:</v>
      </c>
      <c r="K7" s="235"/>
      <c r="L7" s="236" t="str">
        <f>IF(menú!K4="","",menú!K4)</f>
        <v>1º encontro de ginástica</v>
      </c>
      <c r="M7" s="236"/>
      <c r="N7" s="236"/>
      <c r="O7" s="236"/>
      <c r="P7" s="236"/>
      <c r="Q7" s="236"/>
      <c r="R7" s="236"/>
      <c r="S7" s="236"/>
      <c r="V7" s="119" t="str">
        <f>menú!B4</f>
        <v>Data:</v>
      </c>
      <c r="W7" s="237">
        <f>IF(menú!B4="","",menú!C4)</f>
        <v>44562</v>
      </c>
      <c r="X7" s="237"/>
      <c r="Y7" s="237"/>
      <c r="Z7" s="237"/>
      <c r="AA7" s="237"/>
      <c r="AD7" s="234"/>
      <c r="AE7" s="234"/>
      <c r="AF7" s="234"/>
      <c r="AG7" s="234"/>
      <c r="AH7" s="234"/>
    </row>
    <row r="8" spans="9:34" ht="12" customHeight="1" x14ac:dyDescent="0.3">
      <c r="J8" s="120"/>
      <c r="K8" s="120"/>
      <c r="L8" s="120"/>
      <c r="M8" s="120"/>
      <c r="N8" s="120"/>
      <c r="O8" s="120"/>
      <c r="P8" s="120"/>
      <c r="Q8" s="120"/>
      <c r="R8" s="120"/>
      <c r="S8" s="120"/>
      <c r="V8" s="120"/>
      <c r="W8" s="120"/>
      <c r="X8" s="120"/>
      <c r="Y8" s="120"/>
      <c r="Z8" s="120"/>
      <c r="AA8" s="120"/>
      <c r="AD8" s="234"/>
      <c r="AE8" s="234"/>
      <c r="AF8" s="234"/>
      <c r="AG8" s="234"/>
      <c r="AH8" s="234"/>
    </row>
    <row r="9" spans="9:34" ht="31.2" customHeight="1" x14ac:dyDescent="0.3">
      <c r="J9" s="235" t="str">
        <f>menú!J6</f>
        <v>CLDE</v>
      </c>
      <c r="K9" s="235"/>
      <c r="L9" s="236" t="str">
        <f>IF(menú!K6="","",menú!K6)</f>
        <v>Sintra</v>
      </c>
      <c r="M9" s="236"/>
      <c r="N9" s="236"/>
      <c r="O9" s="236"/>
      <c r="P9" s="236"/>
      <c r="Q9" s="236"/>
      <c r="R9" s="236"/>
      <c r="S9" s="236"/>
      <c r="V9" s="119" t="str">
        <f>menú!B6</f>
        <v>Local</v>
      </c>
      <c r="W9" s="238" t="str">
        <f>IF(menú!B6="","",menú!C6)</f>
        <v>ES Almeida Garrett</v>
      </c>
      <c r="X9" s="238"/>
      <c r="Y9" s="238"/>
      <c r="Z9" s="238"/>
      <c r="AA9" s="238"/>
      <c r="AD9" s="234"/>
      <c r="AE9" s="234"/>
      <c r="AF9" s="234"/>
      <c r="AG9" s="234"/>
      <c r="AH9" s="234"/>
    </row>
    <row r="10" spans="9:34" ht="16.2" customHeight="1" x14ac:dyDescent="0.3">
      <c r="J10" s="48" t="str">
        <f>menú!$J$11</f>
        <v>José Emanuel Rocha - 2011-2021</v>
      </c>
      <c r="L10" s="120"/>
      <c r="M10" s="120"/>
      <c r="N10" s="120"/>
      <c r="O10" s="120"/>
      <c r="P10" s="120"/>
      <c r="Q10" s="120"/>
      <c r="R10" s="120"/>
      <c r="S10" s="120"/>
      <c r="T10" s="120"/>
      <c r="U10" s="120"/>
      <c r="V10" s="120"/>
      <c r="W10" s="120"/>
      <c r="X10" s="120"/>
      <c r="Y10" s="120"/>
      <c r="Z10" s="120"/>
      <c r="AA10" s="120"/>
      <c r="AB10" s="120"/>
      <c r="AC10" s="120"/>
      <c r="AD10" s="234"/>
      <c r="AE10" s="234"/>
      <c r="AF10" s="234"/>
      <c r="AG10" s="234"/>
      <c r="AH10" s="234"/>
    </row>
    <row r="11" spans="9:34" ht="12.6" customHeight="1" x14ac:dyDescent="0.3">
      <c r="I11" s="121"/>
      <c r="J11" s="121"/>
      <c r="K11" s="121"/>
      <c r="L11" s="122"/>
      <c r="M11" s="123"/>
      <c r="N11" s="121"/>
      <c r="O11" s="121"/>
      <c r="P11" s="121"/>
      <c r="Q11" s="122"/>
      <c r="R11" s="123"/>
      <c r="S11" s="124"/>
      <c r="T11" s="124"/>
      <c r="U11" s="120"/>
      <c r="V11" s="120"/>
      <c r="W11" s="120"/>
      <c r="X11" s="120"/>
      <c r="Y11" s="124"/>
      <c r="Z11" s="124"/>
      <c r="AA11" s="124"/>
      <c r="AB11" s="124"/>
      <c r="AC11" s="120"/>
      <c r="AD11" s="234"/>
      <c r="AE11" s="234"/>
      <c r="AF11" s="234"/>
      <c r="AG11" s="234"/>
      <c r="AH11" s="234"/>
    </row>
    <row r="12" spans="9:34" ht="34.200000000000003" customHeight="1" x14ac:dyDescent="0.3">
      <c r="I12" s="228" t="s">
        <v>66</v>
      </c>
      <c r="J12" s="229"/>
      <c r="K12" s="230"/>
      <c r="L12" s="200" t="s">
        <v>67</v>
      </c>
      <c r="M12" s="200" t="s">
        <v>68</v>
      </c>
      <c r="N12" s="201"/>
      <c r="O12" s="228" t="s">
        <v>69</v>
      </c>
      <c r="P12" s="229"/>
      <c r="Q12" s="230"/>
      <c r="R12" s="200" t="s">
        <v>67</v>
      </c>
      <c r="S12" s="200" t="s">
        <v>68</v>
      </c>
      <c r="T12" s="63"/>
      <c r="U12" s="201"/>
      <c r="V12" s="201"/>
      <c r="W12" s="69"/>
      <c r="X12" s="120"/>
      <c r="Y12" s="120"/>
      <c r="Z12" s="120"/>
      <c r="AA12" s="120"/>
      <c r="AB12" s="120"/>
      <c r="AD12" s="234"/>
      <c r="AE12" s="234"/>
      <c r="AF12" s="234"/>
      <c r="AG12" s="234"/>
      <c r="AH12" s="234"/>
    </row>
    <row r="13" spans="9:34" ht="27.6" customHeight="1" x14ac:dyDescent="0.3">
      <c r="I13" s="224" t="s">
        <v>70</v>
      </c>
      <c r="J13" s="225"/>
      <c r="K13" s="226"/>
      <c r="L13" s="136">
        <f>COUNTA('ordem de passagem'!$C$13:$C$132)</f>
        <v>6</v>
      </c>
      <c r="M13" s="137">
        <f>COUNTIF(ajuizamento!BZ13:BZ372,"&gt;0")</f>
        <v>5</v>
      </c>
      <c r="N13" s="63"/>
      <c r="O13" s="224" t="s">
        <v>71</v>
      </c>
      <c r="P13" s="225"/>
      <c r="Q13" s="226"/>
      <c r="R13" s="136">
        <f>COUNTIF(I19:K42,"&gt;""")</f>
        <v>6</v>
      </c>
      <c r="S13" s="137">
        <f>COUNTIF(Y19:AA42,"&gt;""")</f>
        <v>5</v>
      </c>
      <c r="T13" s="63"/>
      <c r="U13" s="201"/>
      <c r="V13" s="201"/>
      <c r="W13" s="201"/>
      <c r="X13" s="120"/>
      <c r="Y13" s="120"/>
      <c r="Z13" s="120"/>
      <c r="AA13" s="120"/>
      <c r="AB13" s="120"/>
    </row>
    <row r="14" spans="9:34" ht="27.6" customHeight="1" x14ac:dyDescent="0.3">
      <c r="I14" s="224" t="s">
        <v>72</v>
      </c>
      <c r="J14" s="225"/>
      <c r="K14" s="226"/>
      <c r="L14" s="136">
        <f>COUNTIF(ajuizamento!BE13:BG372,"fem")</f>
        <v>6</v>
      </c>
      <c r="M14" s="136">
        <f>COUNTIFS(ajuizamento!AI13:AI372,1,ajuizamento!$BE$13:$BE$372,"fem")</f>
        <v>5</v>
      </c>
      <c r="N14" s="63"/>
      <c r="O14" s="63"/>
      <c r="P14" s="63"/>
      <c r="Q14" s="63"/>
      <c r="R14" s="63"/>
      <c r="S14" s="63"/>
      <c r="T14" s="63"/>
      <c r="U14" s="201"/>
      <c r="V14" s="201"/>
      <c r="W14" s="201"/>
      <c r="X14" s="120"/>
      <c r="Y14" s="120"/>
      <c r="Z14" s="120"/>
      <c r="AA14" s="120"/>
      <c r="AB14" s="120"/>
    </row>
    <row r="15" spans="9:34" ht="27.6" customHeight="1" x14ac:dyDescent="0.3">
      <c r="I15" s="224" t="s">
        <v>73</v>
      </c>
      <c r="J15" s="225"/>
      <c r="K15" s="226"/>
      <c r="L15" s="136">
        <f>COUNTIF('ordem de passagem'!$F$13:$F$132,"mas")</f>
        <v>0</v>
      </c>
      <c r="M15" s="136">
        <f>COUNTIFS(ajuizamento!AI13:AI372,1,ajuizamento!$BE$13:$BE$372,"mas")</f>
        <v>0</v>
      </c>
      <c r="N15" s="202"/>
      <c r="O15" s="203"/>
      <c r="P15" s="204"/>
      <c r="Q15" s="202"/>
      <c r="R15" s="202"/>
      <c r="S15" s="63"/>
      <c r="T15" s="63"/>
      <c r="U15" s="201"/>
      <c r="V15" s="201"/>
      <c r="W15" s="201"/>
      <c r="X15" s="120"/>
      <c r="Y15" s="120"/>
      <c r="Z15" s="120"/>
      <c r="AA15" s="120"/>
      <c r="AB15" s="120"/>
    </row>
    <row r="16" spans="9:34" ht="27.6" customHeight="1" x14ac:dyDescent="0.3">
      <c r="T16" s="124"/>
      <c r="U16" s="120"/>
      <c r="V16" s="120"/>
      <c r="W16" s="120"/>
      <c r="X16" s="120"/>
      <c r="Y16" s="124"/>
      <c r="Z16" s="124"/>
      <c r="AA16" s="124"/>
      <c r="AB16" s="124"/>
    </row>
    <row r="17" spans="1:28" ht="32.4" customHeight="1" x14ac:dyDescent="0.3">
      <c r="I17" s="227" t="s">
        <v>74</v>
      </c>
      <c r="J17" s="227"/>
      <c r="K17" s="227"/>
      <c r="L17" s="227"/>
      <c r="M17" s="227"/>
      <c r="N17" s="220" t="s">
        <v>75</v>
      </c>
      <c r="O17" s="220" t="s">
        <v>76</v>
      </c>
      <c r="P17" s="220"/>
      <c r="Q17" s="220"/>
      <c r="R17" s="220"/>
      <c r="S17" s="220" t="s">
        <v>77</v>
      </c>
      <c r="T17" s="220"/>
      <c r="U17" s="220"/>
      <c r="V17" s="220" t="s">
        <v>78</v>
      </c>
      <c r="W17" s="220"/>
      <c r="X17" s="220"/>
      <c r="Y17" s="220" t="s">
        <v>79</v>
      </c>
      <c r="Z17" s="220"/>
      <c r="AA17" s="220"/>
      <c r="AB17" s="220"/>
    </row>
    <row r="18" spans="1:28" ht="45" customHeight="1" x14ac:dyDescent="0.3">
      <c r="I18" s="221" t="s">
        <v>80</v>
      </c>
      <c r="J18" s="222"/>
      <c r="K18" s="222"/>
      <c r="L18" s="223"/>
      <c r="M18" s="125" t="s">
        <v>81</v>
      </c>
      <c r="N18" s="220"/>
      <c r="O18" s="220"/>
      <c r="P18" s="220"/>
      <c r="Q18" s="220"/>
      <c r="R18" s="220"/>
      <c r="S18" s="220"/>
      <c r="T18" s="220"/>
      <c r="U18" s="220"/>
      <c r="V18" s="220"/>
      <c r="W18" s="220"/>
      <c r="X18" s="220"/>
      <c r="Y18" s="220"/>
      <c r="Z18" s="220"/>
      <c r="AA18" s="220"/>
      <c r="AB18" s="220"/>
    </row>
    <row r="19" spans="1:28" ht="24.6" customHeight="1" x14ac:dyDescent="0.3">
      <c r="A19" s="48">
        <v>1</v>
      </c>
      <c r="B19" s="126" t="str">
        <f>IF('ordem de passagem'!D13="","",'ordem de passagem'!D13)</f>
        <v>ES Aap</v>
      </c>
      <c r="C19" s="126" t="str">
        <f>IF('ordem de passagem'!E13="","",'ordem de passagem'!E13)</f>
        <v>porto</v>
      </c>
      <c r="D19" s="48">
        <f>IFERROR(IF(COUNTIF('ordem de passagem'!D13:D52,'ordem de passagem'!D13)=1,1,"")+A19*0.0000000001,"")</f>
        <v>1.0000000001</v>
      </c>
      <c r="E19" s="48">
        <f>IFERROR(RANK(D19,$D$19:D72,0),"")</f>
        <v>6</v>
      </c>
      <c r="F19" s="48">
        <f>IFERROR(RANK(G19,$G$19:G47,0),"")</f>
        <v>5</v>
      </c>
      <c r="G19" s="48">
        <f>IF(H19="","",A19)</f>
        <v>1</v>
      </c>
      <c r="H19" s="48" t="str">
        <f>IF(OR(M19="fA",M19="FC"),"",IFERROR(INDEX($B$19:$B$72,MATCH($A19,$E$19:$E$72,0)),""))</f>
        <v>ES Aaaaaa</v>
      </c>
      <c r="I19" s="218" t="str">
        <f t="shared" ref="I19:I72" si="0">IFERROR(INDEX($B$19:$B$72,MATCH($A19,$E$19:$E$72,0)),"")</f>
        <v>ES Aaaaaa</v>
      </c>
      <c r="J19" s="218"/>
      <c r="K19" s="218"/>
      <c r="L19" s="218"/>
      <c r="M19" s="127"/>
      <c r="N19" s="128">
        <f>IF(V19="","",menú!$C$4)</f>
        <v>44562</v>
      </c>
      <c r="O19" s="218" t="str">
        <f>IF(Y19="","",menú!$K$4)</f>
        <v>1º encontro de ginástica</v>
      </c>
      <c r="P19" s="218"/>
      <c r="Q19" s="218"/>
      <c r="R19" s="218"/>
      <c r="S19" s="219" t="str">
        <f>IF(Y19="","",menú!$C$6)</f>
        <v>ES Almeida Garrett</v>
      </c>
      <c r="T19" s="219"/>
      <c r="U19" s="219"/>
      <c r="V19" s="219" t="str">
        <f t="shared" ref="V19:V72" si="1">IFERROR(INDEX($C$19:$C$72,MATCH($A19,$F$19:$F$72,0)),"")</f>
        <v>porto</v>
      </c>
      <c r="W19" s="219"/>
      <c r="X19" s="219"/>
      <c r="Y19" s="218" t="str">
        <f t="shared" ref="Y19:Y72" si="2">IFERROR(INDEX($H$19:$H$72,MATCH($A19,$F$19:$F$72,0)),"")</f>
        <v>ES Aap</v>
      </c>
      <c r="Z19" s="218"/>
      <c r="AA19" s="218"/>
      <c r="AB19" s="218"/>
    </row>
    <row r="20" spans="1:28" ht="24.6" customHeight="1" x14ac:dyDescent="0.3">
      <c r="A20" s="48">
        <v>2</v>
      </c>
      <c r="B20" s="126" t="str">
        <f>IF('ordem de passagem'!D14="","",'ordem de passagem'!D14)</f>
        <v>ES Aaert</v>
      </c>
      <c r="C20" s="126" t="str">
        <f>IF('ordem de passagem'!E14="","",'ordem de passagem'!E14)</f>
        <v>porto</v>
      </c>
      <c r="D20" s="48">
        <f>IFERROR(IF(COUNTIF('ordem de passagem'!D14:D53,'ordem de passagem'!D14)=1,1,"")+A20*0.0000000001,"")</f>
        <v>1.0000000002</v>
      </c>
      <c r="E20" s="48">
        <f>IFERROR(RANK(D20,$D$19:D73,0),"")</f>
        <v>5</v>
      </c>
      <c r="F20" s="48">
        <f>IFERROR(RANK(G20,$G$19:G48,0),"")</f>
        <v>4</v>
      </c>
      <c r="G20" s="48">
        <f t="shared" ref="G20:G72" si="3">IF(H20="","",A20)</f>
        <v>2</v>
      </c>
      <c r="H20" s="48" t="str">
        <f t="shared" ref="H20:H54" si="4">IF(OR(M20="fA",M20="FC"),"",IFERROR(INDEX($B$19:$B$72,MATCH($A20,$E$19:$E$72,0)),""))</f>
        <v>ES Aabbb</v>
      </c>
      <c r="I20" s="218" t="str">
        <f t="shared" si="0"/>
        <v>ES Aabbb</v>
      </c>
      <c r="J20" s="218"/>
      <c r="K20" s="218"/>
      <c r="L20" s="218"/>
      <c r="M20" s="129"/>
      <c r="N20" s="128">
        <f>IF(V20="","",menú!$C$4)</f>
        <v>44562</v>
      </c>
      <c r="O20" s="218" t="str">
        <f>IF(Y20="","",menú!$K$4)</f>
        <v>1º encontro de ginástica</v>
      </c>
      <c r="P20" s="218"/>
      <c r="Q20" s="218"/>
      <c r="R20" s="218"/>
      <c r="S20" s="219" t="str">
        <f>IF(Y20="","",menú!$C$6)</f>
        <v>ES Almeida Garrett</v>
      </c>
      <c r="T20" s="219"/>
      <c r="U20" s="219"/>
      <c r="V20" s="219" t="str">
        <f t="shared" si="1"/>
        <v>porto</v>
      </c>
      <c r="W20" s="219"/>
      <c r="X20" s="219"/>
      <c r="Y20" s="218" t="str">
        <f t="shared" si="2"/>
        <v>ES Aaert</v>
      </c>
      <c r="Z20" s="218"/>
      <c r="AA20" s="218"/>
      <c r="AB20" s="218"/>
    </row>
    <row r="21" spans="1:28" ht="24.6" customHeight="1" x14ac:dyDescent="0.3">
      <c r="A21" s="48">
        <v>3</v>
      </c>
      <c r="B21" s="126" t="str">
        <f>IF('ordem de passagem'!D15="","",'ordem de passagem'!D15)</f>
        <v>ES AA</v>
      </c>
      <c r="C21" s="126" t="str">
        <f>IF('ordem de passagem'!E15="","",'ordem de passagem'!E15)</f>
        <v>porto</v>
      </c>
      <c r="D21" s="48">
        <f>IFERROR(IF(COUNTIF('ordem de passagem'!D15:D54,'ordem de passagem'!D15)=1,1,"")+A21*0.0000000001,"")</f>
        <v>1.0000000003</v>
      </c>
      <c r="E21" s="48">
        <f>IFERROR(RANK(D21,$D$19:D74,0),"")</f>
        <v>4</v>
      </c>
      <c r="F21" s="48" t="str">
        <f>IFERROR(RANK(G21,$G$19:G49,0),"")</f>
        <v/>
      </c>
      <c r="G21" s="48" t="str">
        <f t="shared" si="3"/>
        <v/>
      </c>
      <c r="H21" s="48" t="str">
        <f t="shared" si="4"/>
        <v/>
      </c>
      <c r="I21" s="218" t="str">
        <f t="shared" si="0"/>
        <v>ES Aabbcb</v>
      </c>
      <c r="J21" s="218"/>
      <c r="K21" s="218"/>
      <c r="L21" s="218"/>
      <c r="M21" s="129" t="s">
        <v>82</v>
      </c>
      <c r="N21" s="128">
        <f>IF(V21="","",menú!$C$4)</f>
        <v>44562</v>
      </c>
      <c r="O21" s="218" t="str">
        <f>IF(Y21="","",menú!$K$4)</f>
        <v>1º encontro de ginástica</v>
      </c>
      <c r="P21" s="218"/>
      <c r="Q21" s="218"/>
      <c r="R21" s="218"/>
      <c r="S21" s="219" t="str">
        <f>IF(Y21="","",menú!$C$6)</f>
        <v>ES Almeida Garrett</v>
      </c>
      <c r="T21" s="219"/>
      <c r="U21" s="219"/>
      <c r="V21" s="219" t="str">
        <f t="shared" si="1"/>
        <v>porto</v>
      </c>
      <c r="W21" s="219"/>
      <c r="X21" s="219"/>
      <c r="Y21" s="218" t="str">
        <f t="shared" si="2"/>
        <v>ES AA</v>
      </c>
      <c r="Z21" s="218"/>
      <c r="AA21" s="218"/>
      <c r="AB21" s="218"/>
    </row>
    <row r="22" spans="1:28" ht="24.6" customHeight="1" x14ac:dyDescent="0.3">
      <c r="A22" s="48">
        <v>4</v>
      </c>
      <c r="B22" s="126" t="str">
        <f>IF('ordem de passagem'!D16="","",'ordem de passagem'!D16)</f>
        <v>ES Aabbcb</v>
      </c>
      <c r="C22" s="126" t="str">
        <f>IF('ordem de passagem'!E16="","",'ordem de passagem'!E16)</f>
        <v>porto</v>
      </c>
      <c r="D22" s="48">
        <f>IFERROR(IF(COUNTIF('ordem de passagem'!D16:D55,'ordem de passagem'!D16)=1,1,"")+A22*0.0000000001,"")</f>
        <v>1.0000000004</v>
      </c>
      <c r="E22" s="48">
        <f>IFERROR(RANK(D22,$D$19:D75,0),"")</f>
        <v>3</v>
      </c>
      <c r="F22" s="48">
        <f>IFERROR(RANK(G22,$G$19:G50,0),"")</f>
        <v>3</v>
      </c>
      <c r="G22" s="48">
        <f t="shared" si="3"/>
        <v>4</v>
      </c>
      <c r="H22" s="48" t="str">
        <f t="shared" si="4"/>
        <v>ES AA</v>
      </c>
      <c r="I22" s="218" t="str">
        <f t="shared" si="0"/>
        <v>ES AA</v>
      </c>
      <c r="J22" s="218"/>
      <c r="K22" s="218"/>
      <c r="L22" s="218"/>
      <c r="M22" s="129"/>
      <c r="N22" s="128">
        <f>IF(V22="","",menú!$C$4)</f>
        <v>44562</v>
      </c>
      <c r="O22" s="218" t="str">
        <f>IF(Y22="","",menú!$K$4)</f>
        <v>1º encontro de ginástica</v>
      </c>
      <c r="P22" s="218"/>
      <c r="Q22" s="218"/>
      <c r="R22" s="218"/>
      <c r="S22" s="219" t="str">
        <f>IF(Y22="","",menú!$C$6)</f>
        <v>ES Almeida Garrett</v>
      </c>
      <c r="T22" s="219"/>
      <c r="U22" s="219"/>
      <c r="V22" s="219" t="str">
        <f t="shared" si="1"/>
        <v>porto</v>
      </c>
      <c r="W22" s="219"/>
      <c r="X22" s="219"/>
      <c r="Y22" s="218" t="str">
        <f t="shared" si="2"/>
        <v>ES Aabbb</v>
      </c>
      <c r="Z22" s="218"/>
      <c r="AA22" s="218"/>
      <c r="AB22" s="218"/>
    </row>
    <row r="23" spans="1:28" ht="24.6" customHeight="1" x14ac:dyDescent="0.3">
      <c r="A23" s="48">
        <v>5</v>
      </c>
      <c r="B23" s="126" t="str">
        <f>IF('ordem de passagem'!D17="","",'ordem de passagem'!D17)</f>
        <v>ES Aabbb</v>
      </c>
      <c r="C23" s="126" t="str">
        <f>IF('ordem de passagem'!E17="","",'ordem de passagem'!E17)</f>
        <v>porto</v>
      </c>
      <c r="D23" s="48">
        <f>IFERROR(IF(COUNTIF('ordem de passagem'!D17:D56,'ordem de passagem'!D17)=1,1,"")+A23*0.0000000001,"")</f>
        <v>1.0000000005</v>
      </c>
      <c r="E23" s="48">
        <f>IFERROR(RANK(D23,$D$19:D76,0),"")</f>
        <v>2</v>
      </c>
      <c r="F23" s="48">
        <f>IFERROR(RANK(G23,$G$19:G51,0),"")</f>
        <v>2</v>
      </c>
      <c r="G23" s="48">
        <f t="shared" si="3"/>
        <v>5</v>
      </c>
      <c r="H23" s="48" t="str">
        <f t="shared" si="4"/>
        <v>ES Aaert</v>
      </c>
      <c r="I23" s="218" t="str">
        <f t="shared" si="0"/>
        <v>ES Aaert</v>
      </c>
      <c r="J23" s="218"/>
      <c r="K23" s="218"/>
      <c r="L23" s="218"/>
      <c r="M23" s="129"/>
      <c r="N23" s="128">
        <f>IF(V23="","",menú!$C$4)</f>
        <v>44562</v>
      </c>
      <c r="O23" s="218" t="str">
        <f>IF(Y23="","",menú!$K$4)</f>
        <v>1º encontro de ginástica</v>
      </c>
      <c r="P23" s="218"/>
      <c r="Q23" s="218"/>
      <c r="R23" s="218"/>
      <c r="S23" s="219" t="str">
        <f>IF(Y23="","",menú!$C$6)</f>
        <v>ES Almeida Garrett</v>
      </c>
      <c r="T23" s="219"/>
      <c r="U23" s="219"/>
      <c r="V23" s="219" t="str">
        <f t="shared" si="1"/>
        <v>porto</v>
      </c>
      <c r="W23" s="219"/>
      <c r="X23" s="219"/>
      <c r="Y23" s="218" t="str">
        <f t="shared" si="2"/>
        <v>ES Aaaaaa</v>
      </c>
      <c r="Z23" s="218"/>
      <c r="AA23" s="218"/>
      <c r="AB23" s="218"/>
    </row>
    <row r="24" spans="1:28" ht="24.6" customHeight="1" x14ac:dyDescent="0.3">
      <c r="A24" s="48">
        <v>6</v>
      </c>
      <c r="B24" s="126" t="str">
        <f>IF('ordem de passagem'!D18="","",'ordem de passagem'!D18)</f>
        <v>ES Aaaaaa</v>
      </c>
      <c r="C24" s="126" t="str">
        <f>IF('ordem de passagem'!E18="","",'ordem de passagem'!E18)</f>
        <v>porto</v>
      </c>
      <c r="D24" s="48">
        <f>IFERROR(IF(COUNTIF('ordem de passagem'!D18:D57,'ordem de passagem'!D18)=1,1,"")+A24*0.0000000001,"")</f>
        <v>1.0000000006</v>
      </c>
      <c r="E24" s="48">
        <f>IFERROR(RANK(D24,$D$19:D77,0),"")</f>
        <v>1</v>
      </c>
      <c r="F24" s="48">
        <f>IFERROR(RANK(G24,$G$19:G52,0),"")</f>
        <v>1</v>
      </c>
      <c r="G24" s="48">
        <f t="shared" si="3"/>
        <v>6</v>
      </c>
      <c r="H24" s="48" t="str">
        <f t="shared" si="4"/>
        <v>ES Aap</v>
      </c>
      <c r="I24" s="218" t="str">
        <f t="shared" si="0"/>
        <v>ES Aap</v>
      </c>
      <c r="J24" s="218"/>
      <c r="K24" s="218"/>
      <c r="L24" s="218"/>
      <c r="M24" s="129"/>
      <c r="N24" s="128" t="str">
        <f>IF(V24="","",menú!$C$4)</f>
        <v/>
      </c>
      <c r="O24" s="218" t="str">
        <f>IF(Y24="","",menú!$K$4)</f>
        <v/>
      </c>
      <c r="P24" s="218"/>
      <c r="Q24" s="218"/>
      <c r="R24" s="218"/>
      <c r="S24" s="219" t="str">
        <f>IF(Y24="","",menú!$C$6)</f>
        <v/>
      </c>
      <c r="T24" s="219"/>
      <c r="U24" s="219"/>
      <c r="V24" s="219" t="str">
        <f t="shared" si="1"/>
        <v/>
      </c>
      <c r="W24" s="219"/>
      <c r="X24" s="219"/>
      <c r="Y24" s="218" t="str">
        <f t="shared" si="2"/>
        <v/>
      </c>
      <c r="Z24" s="218"/>
      <c r="AA24" s="218"/>
      <c r="AB24" s="218"/>
    </row>
    <row r="25" spans="1:28" ht="24.6" customHeight="1" x14ac:dyDescent="0.3">
      <c r="A25" s="48">
        <v>7</v>
      </c>
      <c r="B25" s="126" t="str">
        <f>IF('ordem de passagem'!D19="","",'ordem de passagem'!D19)</f>
        <v/>
      </c>
      <c r="C25" s="126" t="str">
        <f>IF('ordem de passagem'!E19="","",'ordem de passagem'!E19)</f>
        <v/>
      </c>
      <c r="D25" s="48" t="str">
        <f>IFERROR(IF(COUNTIF('ordem de passagem'!D19:D58,'ordem de passagem'!D19)=1,1,"")+A25*0.0000000001,"")</f>
        <v/>
      </c>
      <c r="E25" s="48" t="str">
        <f>IFERROR(RANK(D25,$D$19:D78,0),"")</f>
        <v/>
      </c>
      <c r="F25" s="48" t="str">
        <f>IFERROR(RANK(G25,$G$19:G53,0),"")</f>
        <v/>
      </c>
      <c r="G25" s="48" t="str">
        <f t="shared" si="3"/>
        <v/>
      </c>
      <c r="H25" s="48" t="str">
        <f t="shared" si="4"/>
        <v/>
      </c>
      <c r="I25" s="218" t="str">
        <f t="shared" si="0"/>
        <v/>
      </c>
      <c r="J25" s="218"/>
      <c r="K25" s="218"/>
      <c r="L25" s="218"/>
      <c r="M25" s="129"/>
      <c r="N25" s="128" t="str">
        <f>IF(V25="","",menú!$C$4)</f>
        <v/>
      </c>
      <c r="O25" s="218" t="str">
        <f>IF(Y25="","",menú!$K$4)</f>
        <v/>
      </c>
      <c r="P25" s="218"/>
      <c r="Q25" s="218"/>
      <c r="R25" s="218"/>
      <c r="S25" s="219" t="str">
        <f>IF(Y25="","",menú!$C$6)</f>
        <v/>
      </c>
      <c r="T25" s="219"/>
      <c r="U25" s="219"/>
      <c r="V25" s="219" t="str">
        <f t="shared" si="1"/>
        <v/>
      </c>
      <c r="W25" s="219"/>
      <c r="X25" s="219"/>
      <c r="Y25" s="218" t="str">
        <f t="shared" si="2"/>
        <v/>
      </c>
      <c r="Z25" s="218"/>
      <c r="AA25" s="218"/>
      <c r="AB25" s="218"/>
    </row>
    <row r="26" spans="1:28" ht="24.6" customHeight="1" x14ac:dyDescent="0.3">
      <c r="A26" s="48">
        <v>8</v>
      </c>
      <c r="B26" s="126" t="str">
        <f>IF('ordem de passagem'!D20="","",'ordem de passagem'!D20)</f>
        <v/>
      </c>
      <c r="C26" s="126" t="str">
        <f>IF('ordem de passagem'!E20="","",'ordem de passagem'!E20)</f>
        <v/>
      </c>
      <c r="D26" s="48" t="str">
        <f>IFERROR(IF(COUNTIF('ordem de passagem'!D20:D59,'ordem de passagem'!D20)=1,1,"")+A26*0.0000000001,"")</f>
        <v/>
      </c>
      <c r="E26" s="48" t="str">
        <f>IFERROR(RANK(D26,$D$19:D79,0),"")</f>
        <v/>
      </c>
      <c r="F26" s="48" t="str">
        <f>IFERROR(RANK(G26,$G$19:G54,0),"")</f>
        <v/>
      </c>
      <c r="G26" s="48" t="str">
        <f t="shared" si="3"/>
        <v/>
      </c>
      <c r="H26" s="48" t="str">
        <f t="shared" si="4"/>
        <v/>
      </c>
      <c r="I26" s="218" t="str">
        <f t="shared" si="0"/>
        <v/>
      </c>
      <c r="J26" s="218"/>
      <c r="K26" s="218"/>
      <c r="L26" s="218"/>
      <c r="M26" s="129"/>
      <c r="N26" s="128" t="str">
        <f>IF(V26="","",menú!$C$4)</f>
        <v/>
      </c>
      <c r="O26" s="218" t="str">
        <f>IF(Y26="","",menú!$K$4)</f>
        <v/>
      </c>
      <c r="P26" s="218"/>
      <c r="Q26" s="218"/>
      <c r="R26" s="218"/>
      <c r="S26" s="219" t="str">
        <f>IF(Y26="","",menú!$C$6)</f>
        <v/>
      </c>
      <c r="T26" s="219"/>
      <c r="U26" s="219"/>
      <c r="V26" s="219" t="str">
        <f t="shared" si="1"/>
        <v/>
      </c>
      <c r="W26" s="219"/>
      <c r="X26" s="219"/>
      <c r="Y26" s="218" t="str">
        <f t="shared" si="2"/>
        <v/>
      </c>
      <c r="Z26" s="218"/>
      <c r="AA26" s="218"/>
      <c r="AB26" s="218"/>
    </row>
    <row r="27" spans="1:28" ht="24.6" customHeight="1" x14ac:dyDescent="0.3">
      <c r="A27" s="48">
        <v>9</v>
      </c>
      <c r="B27" s="126" t="str">
        <f>IF('ordem de passagem'!D21="","",'ordem de passagem'!D21)</f>
        <v/>
      </c>
      <c r="C27" s="126" t="str">
        <f>IF('ordem de passagem'!E21="","",'ordem de passagem'!E21)</f>
        <v/>
      </c>
      <c r="D27" s="48" t="str">
        <f>IFERROR(IF(COUNTIF('ordem de passagem'!D21:D60,'ordem de passagem'!D21)=1,1,"")+A27*0.0000000001,"")</f>
        <v/>
      </c>
      <c r="E27" s="48" t="str">
        <f>IFERROR(RANK(D27,$D$19:D80,0),"")</f>
        <v/>
      </c>
      <c r="F27" s="48" t="str">
        <f>IFERROR(RANK(G27,$G$19:G55,0),"")</f>
        <v/>
      </c>
      <c r="G27" s="48" t="str">
        <f t="shared" si="3"/>
        <v/>
      </c>
      <c r="H27" s="48" t="str">
        <f t="shared" si="4"/>
        <v/>
      </c>
      <c r="I27" s="218" t="str">
        <f t="shared" si="0"/>
        <v/>
      </c>
      <c r="J27" s="218"/>
      <c r="K27" s="218"/>
      <c r="L27" s="218"/>
      <c r="M27" s="129"/>
      <c r="N27" s="128" t="str">
        <f>IF(V27="","",menú!$C$4)</f>
        <v/>
      </c>
      <c r="O27" s="218" t="str">
        <f>IF(Y27="","",menú!$K$4)</f>
        <v/>
      </c>
      <c r="P27" s="218"/>
      <c r="Q27" s="218"/>
      <c r="R27" s="218"/>
      <c r="S27" s="219" t="str">
        <f>IF(Y27="","",menú!$C$6)</f>
        <v/>
      </c>
      <c r="T27" s="219"/>
      <c r="U27" s="219"/>
      <c r="V27" s="219" t="str">
        <f t="shared" si="1"/>
        <v/>
      </c>
      <c r="W27" s="219"/>
      <c r="X27" s="219"/>
      <c r="Y27" s="218" t="str">
        <f t="shared" si="2"/>
        <v/>
      </c>
      <c r="Z27" s="218"/>
      <c r="AA27" s="218"/>
      <c r="AB27" s="218"/>
    </row>
    <row r="28" spans="1:28" ht="24.6" customHeight="1" x14ac:dyDescent="0.3">
      <c r="A28" s="48">
        <v>10</v>
      </c>
      <c r="B28" s="126" t="str">
        <f>IF('ordem de passagem'!D22="","",'ordem de passagem'!D22)</f>
        <v/>
      </c>
      <c r="C28" s="126" t="str">
        <f>IF('ordem de passagem'!E22="","",'ordem de passagem'!E22)</f>
        <v/>
      </c>
      <c r="D28" s="48" t="str">
        <f>IFERROR(IF(COUNTIF('ordem de passagem'!D22:D61,'ordem de passagem'!D22)=1,1,"")+A28*0.0000000001,"")</f>
        <v/>
      </c>
      <c r="E28" s="48" t="str">
        <f>IFERROR(RANK(D28,$D$19:D81,0),"")</f>
        <v/>
      </c>
      <c r="F28" s="48" t="str">
        <f>IFERROR(RANK(G28,$G$19:G56,0),"")</f>
        <v/>
      </c>
      <c r="G28" s="48" t="str">
        <f t="shared" si="3"/>
        <v/>
      </c>
      <c r="H28" s="48" t="str">
        <f t="shared" si="4"/>
        <v/>
      </c>
      <c r="I28" s="218" t="str">
        <f t="shared" si="0"/>
        <v/>
      </c>
      <c r="J28" s="218"/>
      <c r="K28" s="218"/>
      <c r="L28" s="218"/>
      <c r="M28" s="130"/>
      <c r="N28" s="128" t="str">
        <f>IF(V28="","",menú!$C$4)</f>
        <v/>
      </c>
      <c r="O28" s="218" t="str">
        <f>IF(Y28="","",menú!$K$4)</f>
        <v/>
      </c>
      <c r="P28" s="218"/>
      <c r="Q28" s="218"/>
      <c r="R28" s="218"/>
      <c r="S28" s="219" t="str">
        <f>IF(Y28="","",menú!$C$6)</f>
        <v/>
      </c>
      <c r="T28" s="219"/>
      <c r="U28" s="219"/>
      <c r="V28" s="219" t="str">
        <f t="shared" si="1"/>
        <v/>
      </c>
      <c r="W28" s="219"/>
      <c r="X28" s="219"/>
      <c r="Y28" s="218" t="str">
        <f t="shared" si="2"/>
        <v/>
      </c>
      <c r="Z28" s="218"/>
      <c r="AA28" s="218"/>
      <c r="AB28" s="218"/>
    </row>
    <row r="29" spans="1:28" ht="24.6" customHeight="1" x14ac:dyDescent="0.3">
      <c r="A29" s="48">
        <v>11</v>
      </c>
      <c r="B29" s="126" t="str">
        <f>IF('ordem de passagem'!D23="","",'ordem de passagem'!D23)</f>
        <v/>
      </c>
      <c r="C29" s="126" t="str">
        <f>IF('ordem de passagem'!E23="","",'ordem de passagem'!E23)</f>
        <v/>
      </c>
      <c r="D29" s="48" t="str">
        <f>IFERROR(IF(COUNTIF('ordem de passagem'!D23:D62,'ordem de passagem'!D23)=1,1,"")+A29*0.0000000001,"")</f>
        <v/>
      </c>
      <c r="E29" s="48" t="str">
        <f>IFERROR(RANK(D29,$D$19:D82,0),"")</f>
        <v/>
      </c>
      <c r="F29" s="48" t="str">
        <f>IFERROR(RANK(G29,$G$19:G57,0),"")</f>
        <v/>
      </c>
      <c r="G29" s="48" t="str">
        <f t="shared" si="3"/>
        <v/>
      </c>
      <c r="H29" s="48" t="str">
        <f t="shared" si="4"/>
        <v/>
      </c>
      <c r="I29" s="218" t="str">
        <f t="shared" si="0"/>
        <v/>
      </c>
      <c r="J29" s="218"/>
      <c r="K29" s="218"/>
      <c r="L29" s="218"/>
      <c r="M29" s="130"/>
      <c r="N29" s="128" t="str">
        <f>IF(V29="","",menú!$C$4)</f>
        <v/>
      </c>
      <c r="O29" s="218" t="str">
        <f>IF(Y29="","",menú!$K$4)</f>
        <v/>
      </c>
      <c r="P29" s="218"/>
      <c r="Q29" s="218"/>
      <c r="R29" s="218"/>
      <c r="S29" s="219" t="str">
        <f>IF(Y29="","",menú!$C$6)</f>
        <v/>
      </c>
      <c r="T29" s="219"/>
      <c r="U29" s="219"/>
      <c r="V29" s="219" t="str">
        <f t="shared" si="1"/>
        <v/>
      </c>
      <c r="W29" s="219"/>
      <c r="X29" s="219"/>
      <c r="Y29" s="218" t="str">
        <f t="shared" si="2"/>
        <v/>
      </c>
      <c r="Z29" s="218"/>
      <c r="AA29" s="218"/>
      <c r="AB29" s="218"/>
    </row>
    <row r="30" spans="1:28" ht="24.6" customHeight="1" x14ac:dyDescent="0.3">
      <c r="A30" s="48">
        <v>12</v>
      </c>
      <c r="B30" s="126" t="str">
        <f>IF('ordem de passagem'!D24="","",'ordem de passagem'!D24)</f>
        <v/>
      </c>
      <c r="C30" s="126" t="str">
        <f>IF('ordem de passagem'!E24="","",'ordem de passagem'!E24)</f>
        <v/>
      </c>
      <c r="D30" s="48" t="str">
        <f>IFERROR(IF(COUNTIF('ordem de passagem'!D24:D63,'ordem de passagem'!D24)=1,1,"")+A30*0.0000000001,"")</f>
        <v/>
      </c>
      <c r="E30" s="48" t="str">
        <f>IFERROR(RANK(D30,$D$19:D83,0),"")</f>
        <v/>
      </c>
      <c r="F30" s="48" t="str">
        <f>IFERROR(RANK(G30,$G$19:G58,0),"")</f>
        <v/>
      </c>
      <c r="G30" s="48" t="str">
        <f t="shared" si="3"/>
        <v/>
      </c>
      <c r="H30" s="48" t="str">
        <f t="shared" si="4"/>
        <v/>
      </c>
      <c r="I30" s="218" t="str">
        <f t="shared" si="0"/>
        <v/>
      </c>
      <c r="J30" s="218"/>
      <c r="K30" s="218"/>
      <c r="L30" s="218"/>
      <c r="M30" s="130"/>
      <c r="N30" s="128" t="str">
        <f>IF(V30="","",menú!$C$4)</f>
        <v/>
      </c>
      <c r="O30" s="218" t="str">
        <f>IF(Y30="","",menú!$K$4)</f>
        <v/>
      </c>
      <c r="P30" s="218"/>
      <c r="Q30" s="218"/>
      <c r="R30" s="218"/>
      <c r="S30" s="219" t="str">
        <f>IF(Y30="","",menú!$C$6)</f>
        <v/>
      </c>
      <c r="T30" s="219"/>
      <c r="U30" s="219"/>
      <c r="V30" s="219" t="str">
        <f t="shared" si="1"/>
        <v/>
      </c>
      <c r="W30" s="219"/>
      <c r="X30" s="219"/>
      <c r="Y30" s="218" t="str">
        <f t="shared" si="2"/>
        <v/>
      </c>
      <c r="Z30" s="218"/>
      <c r="AA30" s="218"/>
      <c r="AB30" s="218"/>
    </row>
    <row r="31" spans="1:28" ht="24.6" customHeight="1" x14ac:dyDescent="0.3">
      <c r="A31" s="48">
        <v>13</v>
      </c>
      <c r="B31" s="126" t="str">
        <f>IF('ordem de passagem'!D25="","",'ordem de passagem'!D25)</f>
        <v/>
      </c>
      <c r="C31" s="126" t="str">
        <f>IF('ordem de passagem'!E25="","",'ordem de passagem'!E25)</f>
        <v/>
      </c>
      <c r="D31" s="48" t="str">
        <f>IFERROR(IF(COUNTIF('ordem de passagem'!D25:D64,'ordem de passagem'!D25)=1,1,"")+A31*0.0000000001,"")</f>
        <v/>
      </c>
      <c r="E31" s="48" t="str">
        <f>IFERROR(RANK(D31,$D$19:D84,0),"")</f>
        <v/>
      </c>
      <c r="F31" s="48" t="str">
        <f>IFERROR(RANK(G31,$G$19:G59,0),"")</f>
        <v/>
      </c>
      <c r="G31" s="48" t="str">
        <f t="shared" si="3"/>
        <v/>
      </c>
      <c r="H31" s="48" t="str">
        <f t="shared" si="4"/>
        <v/>
      </c>
      <c r="I31" s="218" t="str">
        <f t="shared" si="0"/>
        <v/>
      </c>
      <c r="J31" s="218"/>
      <c r="K31" s="218"/>
      <c r="L31" s="218"/>
      <c r="M31" s="130"/>
      <c r="N31" s="128" t="str">
        <f>IF(V31="","",menú!$C$4)</f>
        <v/>
      </c>
      <c r="O31" s="218" t="str">
        <f>IF(Y31="","",menú!$K$4)</f>
        <v/>
      </c>
      <c r="P31" s="218"/>
      <c r="Q31" s="218"/>
      <c r="R31" s="218"/>
      <c r="S31" s="219" t="str">
        <f>IF(Y31="","",menú!$C$6)</f>
        <v/>
      </c>
      <c r="T31" s="219"/>
      <c r="U31" s="219"/>
      <c r="V31" s="219" t="str">
        <f t="shared" si="1"/>
        <v/>
      </c>
      <c r="W31" s="219"/>
      <c r="X31" s="219"/>
      <c r="Y31" s="218" t="str">
        <f t="shared" si="2"/>
        <v/>
      </c>
      <c r="Z31" s="218"/>
      <c r="AA31" s="218"/>
      <c r="AB31" s="218"/>
    </row>
    <row r="32" spans="1:28" ht="24.6" customHeight="1" x14ac:dyDescent="0.3">
      <c r="A32" s="48">
        <v>14</v>
      </c>
      <c r="B32" s="126" t="str">
        <f>IF('ordem de passagem'!D26="","",'ordem de passagem'!D26)</f>
        <v/>
      </c>
      <c r="C32" s="126" t="str">
        <f>IF('ordem de passagem'!E26="","",'ordem de passagem'!E26)</f>
        <v/>
      </c>
      <c r="D32" s="48" t="str">
        <f>IFERROR(IF(COUNTIF('ordem de passagem'!D26:D65,'ordem de passagem'!D26)=1,1,"")+A32*0.0000000001,"")</f>
        <v/>
      </c>
      <c r="E32" s="48" t="str">
        <f>IFERROR(RANK(D32,$D$19:D85,0),"")</f>
        <v/>
      </c>
      <c r="F32" s="48" t="str">
        <f>IFERROR(RANK(G32,$G$19:G60,0),"")</f>
        <v/>
      </c>
      <c r="G32" s="48" t="str">
        <f t="shared" si="3"/>
        <v/>
      </c>
      <c r="H32" s="48" t="str">
        <f t="shared" si="4"/>
        <v/>
      </c>
      <c r="I32" s="218" t="str">
        <f t="shared" si="0"/>
        <v/>
      </c>
      <c r="J32" s="218"/>
      <c r="K32" s="218"/>
      <c r="L32" s="218"/>
      <c r="M32" s="130"/>
      <c r="N32" s="128" t="str">
        <f>IF(V32="","",menú!$C$4)</f>
        <v/>
      </c>
      <c r="O32" s="218" t="str">
        <f>IF(Y32="","",menú!$K$4)</f>
        <v/>
      </c>
      <c r="P32" s="218"/>
      <c r="Q32" s="218"/>
      <c r="R32" s="218"/>
      <c r="S32" s="219" t="str">
        <f>IF(Y32="","",menú!$C$6)</f>
        <v/>
      </c>
      <c r="T32" s="219"/>
      <c r="U32" s="219"/>
      <c r="V32" s="219" t="str">
        <f t="shared" si="1"/>
        <v/>
      </c>
      <c r="W32" s="219"/>
      <c r="X32" s="219"/>
      <c r="Y32" s="218" t="str">
        <f t="shared" si="2"/>
        <v/>
      </c>
      <c r="Z32" s="218"/>
      <c r="AA32" s="218"/>
      <c r="AB32" s="218"/>
    </row>
    <row r="33" spans="1:28" ht="24.6" customHeight="1" x14ac:dyDescent="0.3">
      <c r="A33" s="48">
        <v>15</v>
      </c>
      <c r="B33" s="126" t="str">
        <f>IF('ordem de passagem'!D27="","",'ordem de passagem'!D27)</f>
        <v/>
      </c>
      <c r="C33" s="126" t="str">
        <f>IF('ordem de passagem'!E27="","",'ordem de passagem'!E27)</f>
        <v/>
      </c>
      <c r="D33" s="48" t="str">
        <f>IFERROR(IF(COUNTIF('ordem de passagem'!D27:D66,'ordem de passagem'!D27)=1,1,"")+A33*0.0000000001,"")</f>
        <v/>
      </c>
      <c r="E33" s="48" t="str">
        <f>IFERROR(RANK(D33,$D$19:D86,0),"")</f>
        <v/>
      </c>
      <c r="F33" s="48" t="str">
        <f>IFERROR(RANK(G33,$G$19:G61,0),"")</f>
        <v/>
      </c>
      <c r="G33" s="48" t="str">
        <f t="shared" si="3"/>
        <v/>
      </c>
      <c r="H33" s="48" t="str">
        <f t="shared" si="4"/>
        <v/>
      </c>
      <c r="I33" s="218" t="str">
        <f t="shared" si="0"/>
        <v/>
      </c>
      <c r="J33" s="218"/>
      <c r="K33" s="218"/>
      <c r="L33" s="218"/>
      <c r="M33" s="130"/>
      <c r="N33" s="128" t="str">
        <f>IF(V33="","",menú!$C$4)</f>
        <v/>
      </c>
      <c r="O33" s="218" t="str">
        <f>IF(Y33="","",menú!$K$4)</f>
        <v/>
      </c>
      <c r="P33" s="218"/>
      <c r="Q33" s="218"/>
      <c r="R33" s="218"/>
      <c r="S33" s="219" t="str">
        <f>IF(Y33="","",menú!$C$6)</f>
        <v/>
      </c>
      <c r="T33" s="219"/>
      <c r="U33" s="219"/>
      <c r="V33" s="219" t="str">
        <f t="shared" si="1"/>
        <v/>
      </c>
      <c r="W33" s="219"/>
      <c r="X33" s="219"/>
      <c r="Y33" s="218" t="str">
        <f t="shared" si="2"/>
        <v/>
      </c>
      <c r="Z33" s="218"/>
      <c r="AA33" s="218"/>
      <c r="AB33" s="218"/>
    </row>
    <row r="34" spans="1:28" ht="24.6" customHeight="1" x14ac:dyDescent="0.3">
      <c r="A34" s="48">
        <v>16</v>
      </c>
      <c r="B34" s="126" t="str">
        <f>IF('ordem de passagem'!D28="","",'ordem de passagem'!D28)</f>
        <v/>
      </c>
      <c r="C34" s="126" t="str">
        <f>IF('ordem de passagem'!E28="","",'ordem de passagem'!E28)</f>
        <v/>
      </c>
      <c r="D34" s="48" t="str">
        <f>IFERROR(IF(COUNTIF('ordem de passagem'!D28:D67,'ordem de passagem'!D28)=1,1,"")+A34*0.0000000001,"")</f>
        <v/>
      </c>
      <c r="E34" s="48" t="str">
        <f>IFERROR(RANK(D34,$D$19:D87,0),"")</f>
        <v/>
      </c>
      <c r="F34" s="48" t="str">
        <f>IFERROR(RANK(G34,$G$19:G62,0),"")</f>
        <v/>
      </c>
      <c r="G34" s="48" t="str">
        <f t="shared" si="3"/>
        <v/>
      </c>
      <c r="H34" s="48" t="str">
        <f t="shared" si="4"/>
        <v/>
      </c>
      <c r="I34" s="218" t="str">
        <f t="shared" si="0"/>
        <v/>
      </c>
      <c r="J34" s="218"/>
      <c r="K34" s="218"/>
      <c r="L34" s="218"/>
      <c r="M34" s="130"/>
      <c r="N34" s="128" t="str">
        <f>IF(V34="","",menú!$C$4)</f>
        <v/>
      </c>
      <c r="O34" s="218" t="str">
        <f>IF(Y34="","",menú!$K$4)</f>
        <v/>
      </c>
      <c r="P34" s="218"/>
      <c r="Q34" s="218"/>
      <c r="R34" s="218"/>
      <c r="S34" s="219" t="str">
        <f>IF(Y34="","",menú!$C$6)</f>
        <v/>
      </c>
      <c r="T34" s="219"/>
      <c r="U34" s="219"/>
      <c r="V34" s="219" t="str">
        <f t="shared" si="1"/>
        <v/>
      </c>
      <c r="W34" s="219"/>
      <c r="X34" s="219"/>
      <c r="Y34" s="218" t="str">
        <f t="shared" si="2"/>
        <v/>
      </c>
      <c r="Z34" s="218"/>
      <c r="AA34" s="218"/>
      <c r="AB34" s="218"/>
    </row>
    <row r="35" spans="1:28" ht="24.6" customHeight="1" x14ac:dyDescent="0.3">
      <c r="A35" s="48">
        <v>17</v>
      </c>
      <c r="B35" s="126" t="str">
        <f>IF('ordem de passagem'!D29="","",'ordem de passagem'!D29)</f>
        <v/>
      </c>
      <c r="C35" s="126" t="str">
        <f>IF('ordem de passagem'!E29="","",'ordem de passagem'!E29)</f>
        <v/>
      </c>
      <c r="D35" s="48" t="str">
        <f>IFERROR(IF(COUNTIF('ordem de passagem'!D29:D68,'ordem de passagem'!D29)=1,1,"")+A35*0.0000000001,"")</f>
        <v/>
      </c>
      <c r="E35" s="48" t="str">
        <f>IFERROR(RANK(D35,$D$19:D88,0),"")</f>
        <v/>
      </c>
      <c r="F35" s="48" t="str">
        <f>IFERROR(RANK(G35,$G$19:G63,0),"")</f>
        <v/>
      </c>
      <c r="G35" s="48" t="str">
        <f t="shared" si="3"/>
        <v/>
      </c>
      <c r="H35" s="48" t="str">
        <f t="shared" si="4"/>
        <v/>
      </c>
      <c r="I35" s="218" t="str">
        <f t="shared" si="0"/>
        <v/>
      </c>
      <c r="J35" s="218"/>
      <c r="K35" s="218"/>
      <c r="L35" s="218"/>
      <c r="M35" s="130"/>
      <c r="N35" s="128" t="str">
        <f>IF(V35="","",menú!$C$4)</f>
        <v/>
      </c>
      <c r="O35" s="218" t="str">
        <f>IF(Y35="","",menú!$K$4)</f>
        <v/>
      </c>
      <c r="P35" s="218"/>
      <c r="Q35" s="218"/>
      <c r="R35" s="218"/>
      <c r="S35" s="219" t="str">
        <f>IF(Y35="","",menú!$C$6)</f>
        <v/>
      </c>
      <c r="T35" s="219"/>
      <c r="U35" s="219"/>
      <c r="V35" s="219" t="str">
        <f t="shared" si="1"/>
        <v/>
      </c>
      <c r="W35" s="219"/>
      <c r="X35" s="219"/>
      <c r="Y35" s="218" t="str">
        <f t="shared" si="2"/>
        <v/>
      </c>
      <c r="Z35" s="218"/>
      <c r="AA35" s="218"/>
      <c r="AB35" s="218"/>
    </row>
    <row r="36" spans="1:28" ht="24.6" customHeight="1" x14ac:dyDescent="0.3">
      <c r="A36" s="48">
        <v>18</v>
      </c>
      <c r="B36" s="126" t="str">
        <f>IF('ordem de passagem'!D30="","",'ordem de passagem'!D30)</f>
        <v/>
      </c>
      <c r="C36" s="126" t="str">
        <f>IF('ordem de passagem'!E30="","",'ordem de passagem'!E30)</f>
        <v/>
      </c>
      <c r="D36" s="48" t="str">
        <f>IFERROR(IF(COUNTIF('ordem de passagem'!D30:D69,'ordem de passagem'!D30)=1,1,"")+A36*0.0000000001,"")</f>
        <v/>
      </c>
      <c r="E36" s="48" t="str">
        <f>IFERROR(RANK(D36,$D$19:D89,0),"")</f>
        <v/>
      </c>
      <c r="F36" s="48" t="str">
        <f>IFERROR(RANK(G36,$G$19:G64,0),"")</f>
        <v/>
      </c>
      <c r="G36" s="48" t="str">
        <f t="shared" si="3"/>
        <v/>
      </c>
      <c r="H36" s="48" t="str">
        <f t="shared" si="4"/>
        <v/>
      </c>
      <c r="I36" s="218" t="str">
        <f t="shared" si="0"/>
        <v/>
      </c>
      <c r="J36" s="218"/>
      <c r="K36" s="218"/>
      <c r="L36" s="218"/>
      <c r="M36" s="130"/>
      <c r="N36" s="128" t="str">
        <f>IF(V36="","",menú!$C$4)</f>
        <v/>
      </c>
      <c r="O36" s="218" t="str">
        <f>IF(Y36="","",menú!$K$4)</f>
        <v/>
      </c>
      <c r="P36" s="218"/>
      <c r="Q36" s="218"/>
      <c r="R36" s="218"/>
      <c r="S36" s="219" t="str">
        <f>IF(Y36="","",menú!$C$6)</f>
        <v/>
      </c>
      <c r="T36" s="219"/>
      <c r="U36" s="219"/>
      <c r="V36" s="219" t="str">
        <f t="shared" si="1"/>
        <v/>
      </c>
      <c r="W36" s="219"/>
      <c r="X36" s="219"/>
      <c r="Y36" s="218" t="str">
        <f t="shared" si="2"/>
        <v/>
      </c>
      <c r="Z36" s="218"/>
      <c r="AA36" s="218"/>
      <c r="AB36" s="218"/>
    </row>
    <row r="37" spans="1:28" ht="24.6" customHeight="1" x14ac:dyDescent="0.3">
      <c r="A37" s="48">
        <v>19</v>
      </c>
      <c r="B37" s="126" t="str">
        <f>IF('ordem de passagem'!D31="","",'ordem de passagem'!D31)</f>
        <v/>
      </c>
      <c r="C37" s="126" t="str">
        <f>IF('ordem de passagem'!E31="","",'ordem de passagem'!E31)</f>
        <v/>
      </c>
      <c r="D37" s="48" t="str">
        <f>IFERROR(IF(COUNTIF('ordem de passagem'!D31:D70,'ordem de passagem'!D31)=1,1,"")+A37*0.0000000001,"")</f>
        <v/>
      </c>
      <c r="E37" s="48" t="str">
        <f>IFERROR(RANK(D37,$D$19:D90,0),"")</f>
        <v/>
      </c>
      <c r="F37" s="48" t="str">
        <f>IFERROR(RANK(G37,$G$19:G65,0),"")</f>
        <v/>
      </c>
      <c r="G37" s="48" t="str">
        <f t="shared" si="3"/>
        <v/>
      </c>
      <c r="H37" s="48" t="str">
        <f t="shared" si="4"/>
        <v/>
      </c>
      <c r="I37" s="218" t="str">
        <f t="shared" si="0"/>
        <v/>
      </c>
      <c r="J37" s="218"/>
      <c r="K37" s="218"/>
      <c r="L37" s="218"/>
      <c r="M37" s="130"/>
      <c r="N37" s="128" t="str">
        <f>IF(V37="","",menú!$C$4)</f>
        <v/>
      </c>
      <c r="O37" s="218" t="str">
        <f>IF(Y37="","",menú!$K$4)</f>
        <v/>
      </c>
      <c r="P37" s="218"/>
      <c r="Q37" s="218"/>
      <c r="R37" s="218"/>
      <c r="S37" s="219" t="str">
        <f>IF(Y37="","",menú!$C$6)</f>
        <v/>
      </c>
      <c r="T37" s="219"/>
      <c r="U37" s="219"/>
      <c r="V37" s="219" t="str">
        <f t="shared" si="1"/>
        <v/>
      </c>
      <c r="W37" s="219"/>
      <c r="X37" s="219"/>
      <c r="Y37" s="218" t="str">
        <f>IFERROR(INDEX($H$19:$H$72,MATCH($A37,$F$19:$F$72,0)),"")</f>
        <v/>
      </c>
      <c r="Z37" s="218"/>
      <c r="AA37" s="218"/>
      <c r="AB37" s="218"/>
    </row>
    <row r="38" spans="1:28" ht="24.6" customHeight="1" x14ac:dyDescent="0.3">
      <c r="A38" s="48">
        <v>20</v>
      </c>
      <c r="B38" s="126" t="str">
        <f>IF('ordem de passagem'!D32="","",'ordem de passagem'!D32)</f>
        <v/>
      </c>
      <c r="C38" s="126" t="str">
        <f>IF('ordem de passagem'!E32="","",'ordem de passagem'!E32)</f>
        <v/>
      </c>
      <c r="D38" s="48" t="str">
        <f>IFERROR(IF(COUNTIF('ordem de passagem'!D32:D71,'ordem de passagem'!D32)=1,1,"")+A38*0.0000000001,"")</f>
        <v/>
      </c>
      <c r="E38" s="48" t="str">
        <f>IFERROR(RANK(D38,$D$19:D91,0),"")</f>
        <v/>
      </c>
      <c r="F38" s="48" t="str">
        <f>IFERROR(RANK(G38,$G$19:G66,0),"")</f>
        <v/>
      </c>
      <c r="G38" s="48" t="str">
        <f t="shared" si="3"/>
        <v/>
      </c>
      <c r="H38" s="48" t="str">
        <f t="shared" si="4"/>
        <v/>
      </c>
      <c r="I38" s="218" t="str">
        <f t="shared" si="0"/>
        <v/>
      </c>
      <c r="J38" s="218"/>
      <c r="K38" s="218"/>
      <c r="L38" s="218"/>
      <c r="M38" s="130"/>
      <c r="N38" s="128" t="str">
        <f>IF(V38="","",menú!$C$4)</f>
        <v/>
      </c>
      <c r="O38" s="218" t="str">
        <f>IF(Y38="","",menú!$K$4)</f>
        <v/>
      </c>
      <c r="P38" s="218"/>
      <c r="Q38" s="218"/>
      <c r="R38" s="218"/>
      <c r="S38" s="219" t="str">
        <f>IF(Y38="","",menú!$C$6)</f>
        <v/>
      </c>
      <c r="T38" s="219"/>
      <c r="U38" s="219"/>
      <c r="V38" s="219" t="str">
        <f t="shared" si="1"/>
        <v/>
      </c>
      <c r="W38" s="219"/>
      <c r="X38" s="219"/>
      <c r="Y38" s="218" t="str">
        <f t="shared" si="2"/>
        <v/>
      </c>
      <c r="Z38" s="218"/>
      <c r="AA38" s="218"/>
      <c r="AB38" s="218"/>
    </row>
    <row r="39" spans="1:28" ht="24.6" customHeight="1" x14ac:dyDescent="0.3">
      <c r="A39" s="48">
        <v>21</v>
      </c>
      <c r="B39" s="126" t="str">
        <f>IF('ordem de passagem'!D33="","",'ordem de passagem'!D33)</f>
        <v/>
      </c>
      <c r="C39" s="126" t="str">
        <f>IF('ordem de passagem'!E33="","",'ordem de passagem'!E33)</f>
        <v/>
      </c>
      <c r="D39" s="48" t="str">
        <f>IFERROR(IF(COUNTIF('ordem de passagem'!D33:D72,'ordem de passagem'!D33)=1,1,"")+A39*0.0000000001,"")</f>
        <v/>
      </c>
      <c r="E39" s="48" t="str">
        <f>IFERROR(RANK(D39,$D$19:D92,0),"")</f>
        <v/>
      </c>
      <c r="F39" s="48" t="str">
        <f>IFERROR(RANK(G39,$G$19:G67,0),"")</f>
        <v/>
      </c>
      <c r="G39" s="48" t="str">
        <f t="shared" si="3"/>
        <v/>
      </c>
      <c r="H39" s="48" t="str">
        <f t="shared" si="4"/>
        <v/>
      </c>
      <c r="I39" s="218" t="str">
        <f t="shared" si="0"/>
        <v/>
      </c>
      <c r="J39" s="218"/>
      <c r="K39" s="218"/>
      <c r="L39" s="218"/>
      <c r="M39" s="130"/>
      <c r="N39" s="128" t="str">
        <f>IF(V39="","",menú!$C$4)</f>
        <v/>
      </c>
      <c r="O39" s="218" t="str">
        <f>IF(Y39="","",menú!$K$4)</f>
        <v/>
      </c>
      <c r="P39" s="218"/>
      <c r="Q39" s="218"/>
      <c r="R39" s="218"/>
      <c r="S39" s="219" t="str">
        <f>IF(Y39="","",menú!$C$6)</f>
        <v/>
      </c>
      <c r="T39" s="219"/>
      <c r="U39" s="219"/>
      <c r="V39" s="219" t="str">
        <f t="shared" si="1"/>
        <v/>
      </c>
      <c r="W39" s="219"/>
      <c r="X39" s="219"/>
      <c r="Y39" s="218" t="str">
        <f t="shared" si="2"/>
        <v/>
      </c>
      <c r="Z39" s="218"/>
      <c r="AA39" s="218"/>
      <c r="AB39" s="218"/>
    </row>
    <row r="40" spans="1:28" ht="24.6" customHeight="1" x14ac:dyDescent="0.3">
      <c r="A40" s="48">
        <v>22</v>
      </c>
      <c r="B40" s="126" t="str">
        <f>IF('ordem de passagem'!D34="","",'ordem de passagem'!D34)</f>
        <v/>
      </c>
      <c r="C40" s="126" t="str">
        <f>IF('ordem de passagem'!E34="","",'ordem de passagem'!E34)</f>
        <v/>
      </c>
      <c r="D40" s="48" t="str">
        <f>IFERROR(IF(COUNTIF('ordem de passagem'!D34:D73,'ordem de passagem'!D34)=1,1,"")+A40*0.0000000001,"")</f>
        <v/>
      </c>
      <c r="E40" s="48" t="str">
        <f>IFERROR(RANK(D40,$D$19:D93,0),"")</f>
        <v/>
      </c>
      <c r="F40" s="48" t="str">
        <f>IFERROR(RANK(G40,$G$19:G68,0),"")</f>
        <v/>
      </c>
      <c r="G40" s="48" t="str">
        <f t="shared" si="3"/>
        <v/>
      </c>
      <c r="H40" s="48" t="str">
        <f t="shared" si="4"/>
        <v/>
      </c>
      <c r="I40" s="218" t="str">
        <f t="shared" si="0"/>
        <v/>
      </c>
      <c r="J40" s="218"/>
      <c r="K40" s="218"/>
      <c r="L40" s="218"/>
      <c r="M40" s="130"/>
      <c r="N40" s="128" t="str">
        <f>IF(V40="","",menú!$C$4)</f>
        <v/>
      </c>
      <c r="O40" s="218" t="str">
        <f>IF(Y40="","",menú!$K$4)</f>
        <v/>
      </c>
      <c r="P40" s="218"/>
      <c r="Q40" s="218"/>
      <c r="R40" s="218"/>
      <c r="S40" s="219" t="str">
        <f>IF(Y40="","",menú!$C$6)</f>
        <v/>
      </c>
      <c r="T40" s="219"/>
      <c r="U40" s="219"/>
      <c r="V40" s="219" t="str">
        <f t="shared" si="1"/>
        <v/>
      </c>
      <c r="W40" s="219"/>
      <c r="X40" s="219"/>
      <c r="Y40" s="218" t="str">
        <f t="shared" si="2"/>
        <v/>
      </c>
      <c r="Z40" s="218"/>
      <c r="AA40" s="218"/>
      <c r="AB40" s="218"/>
    </row>
    <row r="41" spans="1:28" ht="24.6" customHeight="1" x14ac:dyDescent="0.3">
      <c r="A41" s="48">
        <v>23</v>
      </c>
      <c r="B41" s="126" t="str">
        <f>IF('ordem de passagem'!D35="","",'ordem de passagem'!D35)</f>
        <v/>
      </c>
      <c r="C41" s="126" t="str">
        <f>IF('ordem de passagem'!E35="","",'ordem de passagem'!E35)</f>
        <v/>
      </c>
      <c r="D41" s="48" t="str">
        <f>IFERROR(IF(COUNTIF('ordem de passagem'!D35:D74,'ordem de passagem'!D35)=1,1,"")+A41*0.0000000001,"")</f>
        <v/>
      </c>
      <c r="E41" s="48" t="str">
        <f>IFERROR(RANK(D41,$D$19:D94,0),"")</f>
        <v/>
      </c>
      <c r="F41" s="48" t="str">
        <f>IFERROR(RANK(G41,$G$19:G69,0),"")</f>
        <v/>
      </c>
      <c r="G41" s="48" t="str">
        <f t="shared" si="3"/>
        <v/>
      </c>
      <c r="H41" s="48" t="str">
        <f t="shared" si="4"/>
        <v/>
      </c>
      <c r="I41" s="218" t="str">
        <f t="shared" si="0"/>
        <v/>
      </c>
      <c r="J41" s="218"/>
      <c r="K41" s="218"/>
      <c r="L41" s="218"/>
      <c r="M41" s="130"/>
      <c r="N41" s="128" t="str">
        <f>IF(V41="","",menú!$C$4)</f>
        <v/>
      </c>
      <c r="O41" s="218" t="str">
        <f>IF(Y41="","",menú!$K$4)</f>
        <v/>
      </c>
      <c r="P41" s="218"/>
      <c r="Q41" s="218"/>
      <c r="R41" s="218"/>
      <c r="S41" s="219" t="str">
        <f>IF(Y41="","",menú!$C$6)</f>
        <v/>
      </c>
      <c r="T41" s="219"/>
      <c r="U41" s="219"/>
      <c r="V41" s="219" t="str">
        <f t="shared" si="1"/>
        <v/>
      </c>
      <c r="W41" s="219"/>
      <c r="X41" s="219"/>
      <c r="Y41" s="218" t="str">
        <f t="shared" si="2"/>
        <v/>
      </c>
      <c r="Z41" s="218"/>
      <c r="AA41" s="218"/>
      <c r="AB41" s="218"/>
    </row>
    <row r="42" spans="1:28" ht="24.6" hidden="1" customHeight="1" x14ac:dyDescent="0.3">
      <c r="A42" s="48">
        <v>24</v>
      </c>
      <c r="B42" s="126" t="str">
        <f>IF('ordem de passagem'!D36="","",'ordem de passagem'!D36)</f>
        <v/>
      </c>
      <c r="C42" s="126" t="str">
        <f>IF('ordem de passagem'!E36="","",'ordem de passagem'!E36)</f>
        <v/>
      </c>
      <c r="D42" s="48" t="str">
        <f>IFERROR(IF(COUNTIF('ordem de passagem'!D36:D75,'ordem de passagem'!D36)=1,1,"")+A42*0.0000000001,"")</f>
        <v/>
      </c>
      <c r="E42" s="48" t="str">
        <f>IFERROR(RANK(D42,$D$19:D95,0),"")</f>
        <v/>
      </c>
      <c r="F42" s="48" t="str">
        <f>IFERROR(RANK(G42,$G$19:G70,0),"")</f>
        <v/>
      </c>
      <c r="G42" s="48" t="str">
        <f t="shared" si="3"/>
        <v/>
      </c>
      <c r="H42" s="48" t="str">
        <f t="shared" si="4"/>
        <v/>
      </c>
      <c r="I42" s="218" t="str">
        <f t="shared" si="0"/>
        <v/>
      </c>
      <c r="J42" s="218"/>
      <c r="K42" s="218"/>
      <c r="L42" s="218"/>
      <c r="M42" s="130"/>
      <c r="N42" s="128" t="str">
        <f>IF(V42="","",menú!$C$4)</f>
        <v/>
      </c>
      <c r="O42" s="218" t="str">
        <f>IF(Y42="","",menú!$K$4)</f>
        <v/>
      </c>
      <c r="P42" s="218"/>
      <c r="Q42" s="218"/>
      <c r="R42" s="218"/>
      <c r="S42" s="219" t="str">
        <f>IF(Y42="","",menú!$C$6)</f>
        <v/>
      </c>
      <c r="T42" s="219"/>
      <c r="U42" s="219"/>
      <c r="V42" s="219" t="str">
        <f t="shared" si="1"/>
        <v/>
      </c>
      <c r="W42" s="219"/>
      <c r="X42" s="219"/>
      <c r="Y42" s="218" t="str">
        <f t="shared" si="2"/>
        <v/>
      </c>
      <c r="Z42" s="218"/>
      <c r="AA42" s="218"/>
      <c r="AB42" s="218"/>
    </row>
    <row r="43" spans="1:28" ht="24.6" hidden="1" customHeight="1" x14ac:dyDescent="0.3">
      <c r="A43" s="48">
        <v>25</v>
      </c>
      <c r="B43" s="126" t="str">
        <f>IF('ordem de passagem'!D37="","",'ordem de passagem'!D37)</f>
        <v/>
      </c>
      <c r="C43" s="126" t="str">
        <f>IF('ordem de passagem'!E37="","",'ordem de passagem'!E37)</f>
        <v/>
      </c>
      <c r="D43" s="48" t="str">
        <f>IFERROR(IF(COUNTIF('ordem de passagem'!D37:D76,'ordem de passagem'!D37)=1,1,"")+A43*0.0000000001,"")</f>
        <v/>
      </c>
      <c r="E43" s="48" t="str">
        <f>IFERROR(RANK(D43,$D$19:D96,0),"")</f>
        <v/>
      </c>
      <c r="F43" s="48" t="str">
        <f>IFERROR(RANK(G43,$G$19:G71,0),"")</f>
        <v/>
      </c>
      <c r="G43" s="48" t="str">
        <f t="shared" si="3"/>
        <v/>
      </c>
      <c r="H43" s="48" t="str">
        <f t="shared" si="4"/>
        <v/>
      </c>
      <c r="I43" s="218" t="str">
        <f t="shared" si="0"/>
        <v/>
      </c>
      <c r="J43" s="218"/>
      <c r="K43" s="218"/>
      <c r="L43" s="218"/>
      <c r="M43" s="130"/>
      <c r="N43" s="128" t="str">
        <f>IF(V43="","",menú!$C$4)</f>
        <v/>
      </c>
      <c r="O43" s="218" t="str">
        <f>IF(Y43="","",menú!$K$4)</f>
        <v/>
      </c>
      <c r="P43" s="218"/>
      <c r="Q43" s="218"/>
      <c r="R43" s="218"/>
      <c r="S43" s="219" t="str">
        <f>IF(Y43="","",menú!$C$6)</f>
        <v/>
      </c>
      <c r="T43" s="219"/>
      <c r="U43" s="219"/>
      <c r="V43" s="219" t="str">
        <f t="shared" si="1"/>
        <v/>
      </c>
      <c r="W43" s="219"/>
      <c r="X43" s="219"/>
      <c r="Y43" s="218" t="str">
        <f t="shared" si="2"/>
        <v/>
      </c>
      <c r="Z43" s="218"/>
      <c r="AA43" s="218"/>
      <c r="AB43" s="218"/>
    </row>
    <row r="44" spans="1:28" ht="24.6" hidden="1" customHeight="1" x14ac:dyDescent="0.3">
      <c r="A44" s="48">
        <v>26</v>
      </c>
      <c r="B44" s="126" t="str">
        <f>IF('ordem de passagem'!D38="","",'ordem de passagem'!D38)</f>
        <v/>
      </c>
      <c r="C44" s="126" t="str">
        <f>IF('ordem de passagem'!E38="","",'ordem de passagem'!E38)</f>
        <v/>
      </c>
      <c r="D44" s="48" t="str">
        <f>IFERROR(IF(COUNTIF('ordem de passagem'!D38:D77,'ordem de passagem'!D38)=1,1,"")+A44*0.0000000001,"")</f>
        <v/>
      </c>
      <c r="E44" s="48" t="str">
        <f>IFERROR(RANK(D44,$D$19:D97,0),"")</f>
        <v/>
      </c>
      <c r="F44" s="48" t="str">
        <f>IFERROR(RANK(G44,$G$19:G72,0),"")</f>
        <v/>
      </c>
      <c r="G44" s="48" t="str">
        <f t="shared" si="3"/>
        <v/>
      </c>
      <c r="H44" s="48" t="str">
        <f t="shared" si="4"/>
        <v/>
      </c>
      <c r="I44" s="218" t="str">
        <f t="shared" si="0"/>
        <v/>
      </c>
      <c r="J44" s="218"/>
      <c r="K44" s="218"/>
      <c r="L44" s="218"/>
      <c r="M44" s="130"/>
      <c r="N44" s="128" t="str">
        <f>IF(V44="","",menú!$C$4)</f>
        <v/>
      </c>
      <c r="O44" s="218" t="str">
        <f>IF(Y44="","",menú!$K$4)</f>
        <v/>
      </c>
      <c r="P44" s="218"/>
      <c r="Q44" s="218"/>
      <c r="R44" s="218"/>
      <c r="S44" s="219" t="str">
        <f>IF(Y44="","",menú!$C$6)</f>
        <v/>
      </c>
      <c r="T44" s="219"/>
      <c r="U44" s="219"/>
      <c r="V44" s="219" t="str">
        <f t="shared" si="1"/>
        <v/>
      </c>
      <c r="W44" s="219"/>
      <c r="X44" s="219"/>
      <c r="Y44" s="218" t="str">
        <f t="shared" si="2"/>
        <v/>
      </c>
      <c r="Z44" s="218"/>
      <c r="AA44" s="218"/>
      <c r="AB44" s="218"/>
    </row>
    <row r="45" spans="1:28" ht="24.6" hidden="1" customHeight="1" x14ac:dyDescent="0.3">
      <c r="A45" s="48">
        <v>27</v>
      </c>
      <c r="B45" s="126" t="str">
        <f>IF('ordem de passagem'!D39="","",'ordem de passagem'!D39)</f>
        <v/>
      </c>
      <c r="C45" s="126" t="str">
        <f>IF('ordem de passagem'!E39="","",'ordem de passagem'!E39)</f>
        <v/>
      </c>
      <c r="D45" s="48" t="str">
        <f>IFERROR(IF(COUNTIF('ordem de passagem'!D39:D78,'ordem de passagem'!D39)=1,1,"")+A45*0.0000000001,"")</f>
        <v/>
      </c>
      <c r="E45" s="48" t="str">
        <f>IFERROR(RANK(D45,$D$19:D98,0),"")</f>
        <v/>
      </c>
      <c r="F45" s="48" t="str">
        <f>IFERROR(RANK(G45,$G$19:G73,0),"")</f>
        <v/>
      </c>
      <c r="G45" s="48" t="str">
        <f t="shared" si="3"/>
        <v/>
      </c>
      <c r="H45" s="48" t="str">
        <f t="shared" si="4"/>
        <v/>
      </c>
      <c r="I45" s="218" t="str">
        <f t="shared" si="0"/>
        <v/>
      </c>
      <c r="J45" s="218"/>
      <c r="K45" s="218"/>
      <c r="L45" s="218"/>
      <c r="M45" s="131"/>
      <c r="N45" s="132" t="str">
        <f>IF(V45="","",menú!$C$4)</f>
        <v/>
      </c>
      <c r="O45" s="48" t="str">
        <f>IF(Y45="","",menú!$K$4)</f>
        <v/>
      </c>
      <c r="V45" s="49" t="str">
        <f t="shared" si="1"/>
        <v/>
      </c>
      <c r="Y45" s="48" t="str">
        <f t="shared" si="2"/>
        <v/>
      </c>
    </row>
    <row r="46" spans="1:28" ht="24.6" hidden="1" customHeight="1" x14ac:dyDescent="0.3">
      <c r="A46" s="48">
        <v>28</v>
      </c>
      <c r="B46" s="126" t="str">
        <f>IF('ordem de passagem'!D40="","",'ordem de passagem'!D40)</f>
        <v/>
      </c>
      <c r="C46" s="126" t="str">
        <f>IF('ordem de passagem'!E40="","",'ordem de passagem'!E40)</f>
        <v/>
      </c>
      <c r="D46" s="48" t="str">
        <f>IFERROR(IF(COUNTIF('ordem de passagem'!D40:D79,'ordem de passagem'!D40)=1,1,"")+A46*0.0000000001,"")</f>
        <v/>
      </c>
      <c r="E46" s="48" t="str">
        <f>IFERROR(RANK(D46,$D$19:D99,0),"")</f>
        <v/>
      </c>
      <c r="F46" s="48" t="str">
        <f>IFERROR(RANK(G46,$G$19:G74,0),"")</f>
        <v/>
      </c>
      <c r="G46" s="48" t="str">
        <f t="shared" si="3"/>
        <v/>
      </c>
      <c r="H46" s="48" t="str">
        <f t="shared" si="4"/>
        <v/>
      </c>
      <c r="I46" s="218" t="str">
        <f t="shared" si="0"/>
        <v/>
      </c>
      <c r="J46" s="218"/>
      <c r="K46" s="218"/>
      <c r="L46" s="218"/>
      <c r="M46" s="131"/>
      <c r="N46" s="132" t="str">
        <f>IF(V46="","",menú!$C$4)</f>
        <v/>
      </c>
      <c r="O46" s="48" t="str">
        <f>IF(Y46="","",menú!$K$4)</f>
        <v/>
      </c>
      <c r="V46" s="49" t="str">
        <f t="shared" si="1"/>
        <v/>
      </c>
      <c r="Y46" s="48" t="str">
        <f t="shared" si="2"/>
        <v/>
      </c>
    </row>
    <row r="47" spans="1:28" ht="24.6" hidden="1" customHeight="1" x14ac:dyDescent="0.3">
      <c r="A47" s="48">
        <v>29</v>
      </c>
      <c r="B47" s="126" t="str">
        <f>IF('ordem de passagem'!D41="","",'ordem de passagem'!D41)</f>
        <v/>
      </c>
      <c r="C47" s="126" t="str">
        <f>IF('ordem de passagem'!E41="","",'ordem de passagem'!E41)</f>
        <v/>
      </c>
      <c r="D47" s="48" t="str">
        <f>IFERROR(IF(COUNTIF('ordem de passagem'!D41:D80,'ordem de passagem'!D41)=1,1,"")+A47*0.0000000001,"")</f>
        <v/>
      </c>
      <c r="E47" s="48" t="str">
        <f>IFERROR(RANK(D47,$D$19:D100,0),"")</f>
        <v/>
      </c>
      <c r="F47" s="48" t="str">
        <f>IFERROR(RANK(G47,$G$19:G75,0),"")</f>
        <v/>
      </c>
      <c r="G47" s="48" t="str">
        <f t="shared" si="3"/>
        <v/>
      </c>
      <c r="H47" s="48" t="str">
        <f t="shared" si="4"/>
        <v/>
      </c>
      <c r="I47" s="218" t="str">
        <f t="shared" si="0"/>
        <v/>
      </c>
      <c r="J47" s="218"/>
      <c r="K47" s="218"/>
      <c r="L47" s="218"/>
      <c r="M47" s="131"/>
      <c r="N47" s="132" t="str">
        <f>IF(V47="","",menú!$C$4)</f>
        <v/>
      </c>
      <c r="O47" s="48" t="str">
        <f>IF(Y47="","",menú!$K$4)</f>
        <v/>
      </c>
      <c r="V47" s="49" t="str">
        <f t="shared" si="1"/>
        <v/>
      </c>
      <c r="Y47" s="48" t="str">
        <f t="shared" si="2"/>
        <v/>
      </c>
    </row>
    <row r="48" spans="1:28" ht="24.6" hidden="1" customHeight="1" x14ac:dyDescent="0.3">
      <c r="A48" s="48">
        <v>30</v>
      </c>
      <c r="B48" s="126" t="str">
        <f>IF('ordem de passagem'!D42="","",'ordem de passagem'!D42)</f>
        <v/>
      </c>
      <c r="C48" s="126" t="str">
        <f>IF('ordem de passagem'!E42="","",'ordem de passagem'!E42)</f>
        <v/>
      </c>
      <c r="D48" s="48" t="str">
        <f>IFERROR(IF(COUNTIF('ordem de passagem'!D42:D81,'ordem de passagem'!D42)=1,1,"")+A48*0.0000000001,"")</f>
        <v/>
      </c>
      <c r="E48" s="48" t="str">
        <f>IFERROR(RANK(D48,$D$19:D101,0),"")</f>
        <v/>
      </c>
      <c r="F48" s="48" t="str">
        <f>IFERROR(RANK(G48,$G$19:G76,0),"")</f>
        <v/>
      </c>
      <c r="G48" s="48" t="str">
        <f t="shared" si="3"/>
        <v/>
      </c>
      <c r="H48" s="48" t="str">
        <f t="shared" si="4"/>
        <v/>
      </c>
      <c r="I48" s="218" t="str">
        <f t="shared" si="0"/>
        <v/>
      </c>
      <c r="J48" s="218"/>
      <c r="K48" s="218"/>
      <c r="L48" s="218"/>
      <c r="M48" s="131"/>
      <c r="N48" s="132" t="str">
        <f>IF(V48="","",menú!$C$4)</f>
        <v/>
      </c>
      <c r="O48" s="48" t="str">
        <f>IF(Y48="","",menú!$K$4)</f>
        <v/>
      </c>
      <c r="V48" s="49" t="str">
        <f t="shared" si="1"/>
        <v/>
      </c>
      <c r="Y48" s="48" t="str">
        <f t="shared" si="2"/>
        <v/>
      </c>
    </row>
    <row r="49" spans="1:25" ht="24.6" hidden="1" customHeight="1" x14ac:dyDescent="0.3">
      <c r="A49" s="48">
        <v>31</v>
      </c>
      <c r="B49" s="126" t="str">
        <f>IF('ordem de passagem'!D43="","",'ordem de passagem'!D43)</f>
        <v/>
      </c>
      <c r="C49" s="126" t="str">
        <f>IF('ordem de passagem'!E43="","",'ordem de passagem'!E43)</f>
        <v/>
      </c>
      <c r="D49" s="48" t="str">
        <f>IFERROR(IF(COUNTIF('ordem de passagem'!D43:D82,'ordem de passagem'!D43)=1,1,"")+A49*0.0000000001,"")</f>
        <v/>
      </c>
      <c r="E49" s="48" t="str">
        <f>IFERROR(RANK(D49,$D$19:D102,0),"")</f>
        <v/>
      </c>
      <c r="F49" s="48" t="str">
        <f>IFERROR(RANK(G49,$G$19:G77,0),"")</f>
        <v/>
      </c>
      <c r="G49" s="48" t="str">
        <f t="shared" si="3"/>
        <v/>
      </c>
      <c r="H49" s="48" t="str">
        <f t="shared" si="4"/>
        <v/>
      </c>
      <c r="I49" s="218" t="str">
        <f t="shared" si="0"/>
        <v/>
      </c>
      <c r="J49" s="218"/>
      <c r="K49" s="218"/>
      <c r="L49" s="218"/>
      <c r="M49" s="131"/>
      <c r="N49" s="132" t="str">
        <f>IF(V49="","",menú!$C$4)</f>
        <v/>
      </c>
      <c r="O49" s="48" t="str">
        <f>IF(Y49="","",menú!$K$4)</f>
        <v/>
      </c>
      <c r="V49" s="49" t="str">
        <f t="shared" si="1"/>
        <v/>
      </c>
      <c r="Y49" s="48" t="str">
        <f t="shared" si="2"/>
        <v/>
      </c>
    </row>
    <row r="50" spans="1:25" ht="24.6" hidden="1" customHeight="1" x14ac:dyDescent="0.3">
      <c r="A50" s="48">
        <v>32</v>
      </c>
      <c r="B50" s="126" t="str">
        <f>IF('ordem de passagem'!D44="","",'ordem de passagem'!D44)</f>
        <v/>
      </c>
      <c r="C50" s="126" t="str">
        <f>IF('ordem de passagem'!E44="","",'ordem de passagem'!E44)</f>
        <v/>
      </c>
      <c r="D50" s="48" t="str">
        <f>IFERROR(IF(COUNTIF('ordem de passagem'!D44:D83,'ordem de passagem'!D44)=1,1,"")+A50*0.0000000001,"")</f>
        <v/>
      </c>
      <c r="E50" s="48" t="str">
        <f>IFERROR(RANK(D50,$D$19:D103,0),"")</f>
        <v/>
      </c>
      <c r="F50" s="48" t="str">
        <f>IFERROR(RANK(G50,$G$19:G78,0),"")</f>
        <v/>
      </c>
      <c r="G50" s="48" t="str">
        <f t="shared" si="3"/>
        <v/>
      </c>
      <c r="H50" s="48" t="str">
        <f t="shared" si="4"/>
        <v/>
      </c>
      <c r="I50" s="218" t="str">
        <f t="shared" si="0"/>
        <v/>
      </c>
      <c r="J50" s="218"/>
      <c r="K50" s="218"/>
      <c r="L50" s="218"/>
      <c r="M50" s="131"/>
      <c r="N50" s="132" t="str">
        <f>IF(V50="","",menú!$C$4)</f>
        <v/>
      </c>
      <c r="O50" s="48" t="str">
        <f>IF(Y50="","",menú!$K$4)</f>
        <v/>
      </c>
      <c r="V50" s="49" t="str">
        <f t="shared" si="1"/>
        <v/>
      </c>
      <c r="Y50" s="48" t="str">
        <f t="shared" si="2"/>
        <v/>
      </c>
    </row>
    <row r="51" spans="1:25" ht="24.6" hidden="1" customHeight="1" x14ac:dyDescent="0.3">
      <c r="A51" s="48">
        <v>33</v>
      </c>
      <c r="B51" s="126" t="str">
        <f>IF('ordem de passagem'!D45="","",'ordem de passagem'!D45)</f>
        <v/>
      </c>
      <c r="C51" s="126" t="str">
        <f>IF('ordem de passagem'!E45="","",'ordem de passagem'!E45)</f>
        <v/>
      </c>
      <c r="D51" s="48" t="str">
        <f>IFERROR(IF(COUNTIF('ordem de passagem'!D45:D84,'ordem de passagem'!D45)=1,1,"")+A51*0.0000000001,"")</f>
        <v/>
      </c>
      <c r="E51" s="48" t="str">
        <f>IFERROR(RANK(D51,$D$19:D104,0),"")</f>
        <v/>
      </c>
      <c r="F51" s="48" t="str">
        <f>IFERROR(RANK(G51,$G$19:G79,0),"")</f>
        <v/>
      </c>
      <c r="G51" s="48" t="str">
        <f t="shared" si="3"/>
        <v/>
      </c>
      <c r="H51" s="48" t="str">
        <f t="shared" si="4"/>
        <v/>
      </c>
      <c r="I51" s="218" t="str">
        <f t="shared" si="0"/>
        <v/>
      </c>
      <c r="J51" s="218"/>
      <c r="K51" s="218"/>
      <c r="L51" s="218"/>
      <c r="M51" s="131"/>
      <c r="N51" s="132" t="str">
        <f>IF(V51="","",menú!$C$4)</f>
        <v/>
      </c>
      <c r="O51" s="48" t="str">
        <f>IF(Y51="","",menú!$K$4)</f>
        <v/>
      </c>
      <c r="V51" s="49" t="str">
        <f t="shared" si="1"/>
        <v/>
      </c>
      <c r="Y51" s="48" t="str">
        <f t="shared" si="2"/>
        <v/>
      </c>
    </row>
    <row r="52" spans="1:25" ht="24.6" hidden="1" customHeight="1" x14ac:dyDescent="0.3">
      <c r="A52" s="48">
        <v>34</v>
      </c>
      <c r="B52" s="126" t="str">
        <f>IF('ordem de passagem'!D46="","",'ordem de passagem'!D46)</f>
        <v/>
      </c>
      <c r="C52" s="126" t="str">
        <f>IF('ordem de passagem'!E46="","",'ordem de passagem'!E46)</f>
        <v/>
      </c>
      <c r="D52" s="48" t="str">
        <f>IFERROR(IF(COUNTIF('ordem de passagem'!D46:D85,'ordem de passagem'!D46)=1,1,"")+A52*0.0000000001,"")</f>
        <v/>
      </c>
      <c r="E52" s="48" t="str">
        <f>IFERROR(RANK(D52,$D$19:D105,0),"")</f>
        <v/>
      </c>
      <c r="F52" s="48" t="str">
        <f>IFERROR(RANK(G52,$G$19:G80,0),"")</f>
        <v/>
      </c>
      <c r="G52" s="48" t="str">
        <f t="shared" si="3"/>
        <v/>
      </c>
      <c r="H52" s="48" t="str">
        <f t="shared" si="4"/>
        <v/>
      </c>
      <c r="I52" s="218" t="str">
        <f t="shared" si="0"/>
        <v/>
      </c>
      <c r="J52" s="218"/>
      <c r="K52" s="218"/>
      <c r="L52" s="218"/>
      <c r="M52" s="131"/>
      <c r="N52" s="132" t="str">
        <f>IF(V52="","",menú!$C$4)</f>
        <v/>
      </c>
      <c r="O52" s="48" t="str">
        <f>IF(Y52="","",menú!$K$4)</f>
        <v/>
      </c>
      <c r="V52" s="49" t="str">
        <f t="shared" si="1"/>
        <v/>
      </c>
      <c r="Y52" s="48" t="str">
        <f t="shared" si="2"/>
        <v/>
      </c>
    </row>
    <row r="53" spans="1:25" ht="24.6" hidden="1" customHeight="1" x14ac:dyDescent="0.3">
      <c r="A53" s="48">
        <v>35</v>
      </c>
      <c r="B53" s="126" t="str">
        <f>IF('ordem de passagem'!D47="","",'ordem de passagem'!D47)</f>
        <v/>
      </c>
      <c r="C53" s="126" t="str">
        <f>IF('ordem de passagem'!E47="","",'ordem de passagem'!E47)</f>
        <v/>
      </c>
      <c r="D53" s="48" t="str">
        <f>IFERROR(IF(COUNTIF('ordem de passagem'!D47:D86,'ordem de passagem'!D47)=1,1,"")+A53*0.0000000001,"")</f>
        <v/>
      </c>
      <c r="E53" s="48" t="str">
        <f>IFERROR(RANK(D53,$D$19:D106,0),"")</f>
        <v/>
      </c>
      <c r="F53" s="48" t="str">
        <f>IFERROR(RANK(G53,$G$19:G81,0),"")</f>
        <v/>
      </c>
      <c r="G53" s="48" t="str">
        <f t="shared" si="3"/>
        <v/>
      </c>
      <c r="H53" s="48" t="str">
        <f t="shared" si="4"/>
        <v/>
      </c>
      <c r="I53" s="218" t="str">
        <f t="shared" si="0"/>
        <v/>
      </c>
      <c r="J53" s="218"/>
      <c r="K53" s="218"/>
      <c r="L53" s="218"/>
      <c r="M53" s="131"/>
      <c r="N53" s="132" t="str">
        <f>IF(V53="","",menú!$C$4)</f>
        <v/>
      </c>
      <c r="O53" s="48" t="str">
        <f>IF(Y53="","",menú!$K$4)</f>
        <v/>
      </c>
      <c r="V53" s="49" t="str">
        <f t="shared" si="1"/>
        <v/>
      </c>
      <c r="Y53" s="48" t="str">
        <f t="shared" si="2"/>
        <v/>
      </c>
    </row>
    <row r="54" spans="1:25" ht="24.6" hidden="1" customHeight="1" x14ac:dyDescent="0.3">
      <c r="A54" s="48">
        <v>36</v>
      </c>
      <c r="B54" s="126" t="str">
        <f>IF('ordem de passagem'!D48="","",'ordem de passagem'!D48)</f>
        <v/>
      </c>
      <c r="C54" s="126" t="str">
        <f>IF('ordem de passagem'!E48="","",'ordem de passagem'!E48)</f>
        <v/>
      </c>
      <c r="D54" s="48" t="str">
        <f>IFERROR(IF(COUNTIF('ordem de passagem'!D48:D87,'ordem de passagem'!D48)=1,1,"")+A54*0.0000000001,"")</f>
        <v/>
      </c>
      <c r="E54" s="48" t="str">
        <f>IFERROR(RANK(D54,$D$19:D107,0),"")</f>
        <v/>
      </c>
      <c r="F54" s="48" t="str">
        <f>IFERROR(RANK(G54,$G$19:G82,0),"")</f>
        <v/>
      </c>
      <c r="G54" s="48" t="str">
        <f t="shared" si="3"/>
        <v/>
      </c>
      <c r="H54" s="48" t="str">
        <f t="shared" si="4"/>
        <v/>
      </c>
      <c r="I54" s="218" t="str">
        <f t="shared" si="0"/>
        <v/>
      </c>
      <c r="J54" s="218"/>
      <c r="K54" s="218"/>
      <c r="L54" s="218"/>
      <c r="M54" s="131"/>
      <c r="N54" s="132" t="str">
        <f>IF(V54="","",menú!$C$4)</f>
        <v/>
      </c>
      <c r="O54" s="48" t="str">
        <f>IF(Y54="","",menú!$K$4)</f>
        <v/>
      </c>
      <c r="V54" s="49" t="str">
        <f t="shared" si="1"/>
        <v/>
      </c>
      <c r="Y54" s="48" t="str">
        <f t="shared" si="2"/>
        <v/>
      </c>
    </row>
    <row r="55" spans="1:25" ht="24.6" hidden="1" customHeight="1" x14ac:dyDescent="0.3">
      <c r="A55" s="48">
        <v>37</v>
      </c>
      <c r="B55" s="126" t="str">
        <f>IF('ordem de passagem'!D49="","",'ordem de passagem'!D49)</f>
        <v/>
      </c>
      <c r="C55" s="126" t="str">
        <f>IF('ordem de passagem'!E49="","",'ordem de passagem'!E49)</f>
        <v/>
      </c>
      <c r="D55" s="48" t="str">
        <f>IFERROR(IF(COUNTIF('ordem de passagem'!D49:D88,'ordem de passagem'!D49)=1,1,"")+A55*0.0000000001,"")</f>
        <v/>
      </c>
      <c r="E55" s="48" t="str">
        <f>IFERROR(RANK(D55,$D$19:D108,0),"")</f>
        <v/>
      </c>
      <c r="F55" s="48" t="str">
        <f>IFERROR(RANK(G55,$G$19:G83,0),"")</f>
        <v/>
      </c>
      <c r="G55" s="48" t="str">
        <f t="shared" si="3"/>
        <v/>
      </c>
      <c r="I55" s="218" t="str">
        <f t="shared" si="0"/>
        <v/>
      </c>
      <c r="J55" s="218"/>
      <c r="K55" s="218"/>
      <c r="L55" s="218"/>
      <c r="M55" s="131"/>
      <c r="N55" s="132" t="str">
        <f>IF(V55="","",menú!$C$4)</f>
        <v/>
      </c>
      <c r="O55" s="48" t="str">
        <f>IF(Y55="","",menú!$K$4)</f>
        <v/>
      </c>
      <c r="V55" s="49" t="str">
        <f t="shared" si="1"/>
        <v/>
      </c>
      <c r="Y55" s="48" t="str">
        <f t="shared" si="2"/>
        <v/>
      </c>
    </row>
    <row r="56" spans="1:25" ht="16.2" hidden="1" customHeight="1" x14ac:dyDescent="0.3">
      <c r="A56" s="48">
        <v>38</v>
      </c>
      <c r="B56" s="126" t="str">
        <f>IF('ordem de passagem'!D50="","",'ordem de passagem'!D50)</f>
        <v/>
      </c>
      <c r="C56" s="126" t="str">
        <f>IF('ordem de passagem'!E50="","",'ordem de passagem'!E50)</f>
        <v/>
      </c>
      <c r="D56" s="48" t="str">
        <f>IFERROR(IF(COUNTIF('ordem de passagem'!D50:D89,'ordem de passagem'!D50)=1,1,"")+A56*0.0000000001,"")</f>
        <v/>
      </c>
      <c r="E56" s="48" t="str">
        <f>IFERROR(RANK(D56,$D$19:D109,0),"")</f>
        <v/>
      </c>
      <c r="F56" s="48" t="str">
        <f>IFERROR(RANK(G56,$G$19:G84,0),"")</f>
        <v/>
      </c>
      <c r="G56" s="48" t="str">
        <f t="shared" si="3"/>
        <v/>
      </c>
      <c r="I56" s="218" t="str">
        <f t="shared" si="0"/>
        <v/>
      </c>
      <c r="J56" s="218"/>
      <c r="K56" s="218"/>
      <c r="L56" s="218"/>
      <c r="M56" s="131"/>
      <c r="N56" s="132" t="str">
        <f>IF(V56="","",menú!$C$4)</f>
        <v/>
      </c>
      <c r="O56" s="48" t="str">
        <f>IF(Y56="","",menú!$K$4)</f>
        <v/>
      </c>
      <c r="V56" s="49" t="str">
        <f t="shared" si="1"/>
        <v/>
      </c>
      <c r="Y56" s="48" t="str">
        <f t="shared" si="2"/>
        <v/>
      </c>
    </row>
    <row r="57" spans="1:25" ht="16.2" hidden="1" customHeight="1" x14ac:dyDescent="0.3">
      <c r="A57" s="48">
        <v>39</v>
      </c>
      <c r="B57" s="126" t="str">
        <f>IF('ordem de passagem'!D51="","",'ordem de passagem'!D51)</f>
        <v/>
      </c>
      <c r="C57" s="126" t="str">
        <f>IF('ordem de passagem'!E51="","",'ordem de passagem'!E51)</f>
        <v/>
      </c>
      <c r="D57" s="48" t="str">
        <f>IFERROR(IF(COUNTIF('ordem de passagem'!D51:D90,'ordem de passagem'!D51)=1,1,"")+A57*0.0000000001,"")</f>
        <v/>
      </c>
      <c r="E57" s="48" t="str">
        <f>IFERROR(RANK(D57,$D$19:D110,0),"")</f>
        <v/>
      </c>
      <c r="F57" s="48" t="str">
        <f>IFERROR(RANK(G57,$G$19:G85,0),"")</f>
        <v/>
      </c>
      <c r="G57" s="48" t="str">
        <f t="shared" si="3"/>
        <v/>
      </c>
      <c r="I57" s="218" t="str">
        <f t="shared" si="0"/>
        <v/>
      </c>
      <c r="J57" s="218"/>
      <c r="K57" s="218"/>
      <c r="L57" s="218"/>
      <c r="M57" s="131"/>
      <c r="N57" s="132" t="str">
        <f>IF(V57="","",menú!$C$4)</f>
        <v/>
      </c>
      <c r="O57" s="48" t="str">
        <f>IF(Y57="","",menú!$K$4)</f>
        <v/>
      </c>
      <c r="V57" s="49" t="str">
        <f t="shared" si="1"/>
        <v/>
      </c>
      <c r="Y57" s="48" t="str">
        <f t="shared" si="2"/>
        <v/>
      </c>
    </row>
    <row r="58" spans="1:25" ht="16.2" hidden="1" customHeight="1" x14ac:dyDescent="0.3">
      <c r="A58" s="48">
        <v>40</v>
      </c>
      <c r="B58" s="126" t="str">
        <f>IF('ordem de passagem'!D52="","",'ordem de passagem'!D52)</f>
        <v/>
      </c>
      <c r="C58" s="126" t="str">
        <f>IF('ordem de passagem'!E52="","",'ordem de passagem'!E52)</f>
        <v/>
      </c>
      <c r="D58" s="48" t="str">
        <f>IFERROR(IF(COUNTIF('ordem de passagem'!D52:D91,'ordem de passagem'!D52)=1,1,"")+A58*0.0000000001,"")</f>
        <v/>
      </c>
      <c r="E58" s="48" t="str">
        <f>IFERROR(RANK(D58,$D$19:D111,0),"")</f>
        <v/>
      </c>
      <c r="F58" s="48" t="str">
        <f>IFERROR(RANK(G58,$G$19:G86,0),"")</f>
        <v/>
      </c>
      <c r="G58" s="48" t="str">
        <f t="shared" si="3"/>
        <v/>
      </c>
      <c r="I58" s="218" t="str">
        <f t="shared" si="0"/>
        <v/>
      </c>
      <c r="J58" s="218"/>
      <c r="K58" s="218"/>
      <c r="L58" s="218"/>
      <c r="M58" s="131"/>
      <c r="N58" s="132" t="str">
        <f>IF(V58="","",menú!$C$4)</f>
        <v/>
      </c>
      <c r="O58" s="48" t="str">
        <f>IF(Y58="","",menú!$K$4)</f>
        <v/>
      </c>
      <c r="V58" s="49" t="str">
        <f t="shared" si="1"/>
        <v/>
      </c>
      <c r="Y58" s="48" t="str">
        <f t="shared" si="2"/>
        <v/>
      </c>
    </row>
    <row r="59" spans="1:25" ht="16.2" hidden="1" customHeight="1" x14ac:dyDescent="0.3">
      <c r="A59" s="48">
        <v>41</v>
      </c>
      <c r="B59" s="126" t="e">
        <f>IF('ordem de passagem'!#REF!="","",'ordem de passagem'!#REF!)</f>
        <v>#REF!</v>
      </c>
      <c r="C59" s="126" t="str">
        <f>IF('ordem de passagem'!E53="","",'ordem de passagem'!E53)</f>
        <v/>
      </c>
      <c r="D59" s="48" t="str">
        <f>IFERROR(IF(COUNTIF('ordem de passagem'!D53:D92,'ordem de passagem'!D53)=1,1,"")+A59*0.0000000001,"")</f>
        <v/>
      </c>
      <c r="E59" s="48" t="str">
        <f>IFERROR(RANK(D59,$D$19:D112,0),"")</f>
        <v/>
      </c>
      <c r="F59" s="48" t="str">
        <f>IFERROR(RANK(G59,$G$19:G87,0),"")</f>
        <v/>
      </c>
      <c r="G59" s="48" t="str">
        <f t="shared" si="3"/>
        <v/>
      </c>
      <c r="I59" s="218" t="str">
        <f t="shared" si="0"/>
        <v/>
      </c>
      <c r="J59" s="218"/>
      <c r="K59" s="218"/>
      <c r="L59" s="218"/>
      <c r="M59" s="131"/>
      <c r="N59" s="132" t="str">
        <f>IF(V59="","",menú!$C$4)</f>
        <v/>
      </c>
      <c r="O59" s="48" t="str">
        <f>IF(Y59="","",menú!$K$4)</f>
        <v/>
      </c>
      <c r="V59" s="49" t="str">
        <f t="shared" si="1"/>
        <v/>
      </c>
      <c r="Y59" s="48" t="str">
        <f t="shared" si="2"/>
        <v/>
      </c>
    </row>
    <row r="60" spans="1:25" ht="16.2" hidden="1" customHeight="1" x14ac:dyDescent="0.3">
      <c r="A60" s="48">
        <v>42</v>
      </c>
      <c r="B60" s="126" t="e">
        <f>IF('ordem de passagem'!#REF!="","",'ordem de passagem'!#REF!)</f>
        <v>#REF!</v>
      </c>
      <c r="C60" s="126" t="str">
        <f>IF('ordem de passagem'!E54="","",'ordem de passagem'!E54)</f>
        <v/>
      </c>
      <c r="D60" s="48" t="str">
        <f>IFERROR(IF(COUNTIF('ordem de passagem'!D54:D93,'ordem de passagem'!D54)=1,1,"")+A60*0.0000000001,"")</f>
        <v/>
      </c>
      <c r="E60" s="48" t="str">
        <f>IFERROR(RANK(D60,$D$19:D113,0),"")</f>
        <v/>
      </c>
      <c r="F60" s="48" t="str">
        <f>IFERROR(RANK(G60,$G$19:G88,0),"")</f>
        <v/>
      </c>
      <c r="G60" s="48" t="str">
        <f t="shared" si="3"/>
        <v/>
      </c>
      <c r="I60" s="218" t="str">
        <f t="shared" si="0"/>
        <v/>
      </c>
      <c r="J60" s="218"/>
      <c r="K60" s="218"/>
      <c r="L60" s="218"/>
      <c r="M60" s="131"/>
      <c r="N60" s="132" t="str">
        <f>IF(V60="","",menú!$C$4)</f>
        <v/>
      </c>
      <c r="O60" s="48" t="str">
        <f>IF(Y60="","",menú!$K$4)</f>
        <v/>
      </c>
      <c r="V60" s="49" t="str">
        <f t="shared" si="1"/>
        <v/>
      </c>
      <c r="Y60" s="48" t="str">
        <f t="shared" si="2"/>
        <v/>
      </c>
    </row>
    <row r="61" spans="1:25" ht="16.2" hidden="1" customHeight="1" x14ac:dyDescent="0.3">
      <c r="A61" s="48">
        <v>43</v>
      </c>
      <c r="B61" s="126" t="e">
        <f>IF('ordem de passagem'!#REF!="","",'ordem de passagem'!#REF!)</f>
        <v>#REF!</v>
      </c>
      <c r="C61" s="126" t="str">
        <f>IF('ordem de passagem'!E55="","",'ordem de passagem'!E55)</f>
        <v/>
      </c>
      <c r="D61" s="48" t="str">
        <f>IFERROR(IF(COUNTIF('ordem de passagem'!D55:D94,'ordem de passagem'!D55)=1,1,"")+A61*0.0000000001,"")</f>
        <v/>
      </c>
      <c r="E61" s="48" t="str">
        <f>IFERROR(RANK(D61,$D$19:D114,0),"")</f>
        <v/>
      </c>
      <c r="F61" s="48" t="str">
        <f>IFERROR(RANK(G61,$G$19:G89,0),"")</f>
        <v/>
      </c>
      <c r="G61" s="48" t="str">
        <f t="shared" si="3"/>
        <v/>
      </c>
      <c r="I61" s="218" t="str">
        <f t="shared" si="0"/>
        <v/>
      </c>
      <c r="J61" s="218"/>
      <c r="K61" s="218"/>
      <c r="L61" s="218"/>
      <c r="M61" s="131"/>
      <c r="N61" s="132" t="str">
        <f>IF(V61="","",menú!$C$4)</f>
        <v/>
      </c>
      <c r="O61" s="48" t="str">
        <f>IF(Y61="","",menú!$K$4)</f>
        <v/>
      </c>
      <c r="V61" s="49" t="str">
        <f t="shared" si="1"/>
        <v/>
      </c>
      <c r="Y61" s="48" t="str">
        <f t="shared" si="2"/>
        <v/>
      </c>
    </row>
    <row r="62" spans="1:25" ht="16.2" hidden="1" customHeight="1" x14ac:dyDescent="0.3">
      <c r="A62" s="48">
        <v>44</v>
      </c>
      <c r="B62" s="126" t="e">
        <f>IF('ordem de passagem'!#REF!="","",'ordem de passagem'!#REF!)</f>
        <v>#REF!</v>
      </c>
      <c r="C62" s="126" t="str">
        <f>IF('ordem de passagem'!E56="","",'ordem de passagem'!E56)</f>
        <v/>
      </c>
      <c r="D62" s="48" t="str">
        <f>IFERROR(IF(COUNTIF('ordem de passagem'!D56:D95,'ordem de passagem'!D56)=1,1,"")+A62*0.0000000001,"")</f>
        <v/>
      </c>
      <c r="E62" s="48" t="str">
        <f>IFERROR(RANK(D62,$D$19:D115,0),"")</f>
        <v/>
      </c>
      <c r="F62" s="48" t="str">
        <f>IFERROR(RANK(G62,$G$19:G90,0),"")</f>
        <v/>
      </c>
      <c r="G62" s="48" t="str">
        <f t="shared" si="3"/>
        <v/>
      </c>
      <c r="I62" s="218" t="str">
        <f t="shared" si="0"/>
        <v/>
      </c>
      <c r="J62" s="218"/>
      <c r="K62" s="218"/>
      <c r="L62" s="218"/>
      <c r="M62" s="131"/>
      <c r="N62" s="132" t="str">
        <f>IF(V62="","",menú!$C$4)</f>
        <v/>
      </c>
      <c r="O62" s="48" t="str">
        <f>IF(Y62="","",menú!$K$4)</f>
        <v/>
      </c>
      <c r="V62" s="49" t="str">
        <f t="shared" si="1"/>
        <v/>
      </c>
      <c r="Y62" s="48" t="str">
        <f t="shared" si="2"/>
        <v/>
      </c>
    </row>
    <row r="63" spans="1:25" ht="16.2" hidden="1" customHeight="1" x14ac:dyDescent="0.3">
      <c r="A63" s="48">
        <v>45</v>
      </c>
      <c r="B63" s="126" t="e">
        <f>IF('ordem de passagem'!#REF!="","",'ordem de passagem'!#REF!)</f>
        <v>#REF!</v>
      </c>
      <c r="C63" s="126" t="str">
        <f>IF('ordem de passagem'!E57="","",'ordem de passagem'!E57)</f>
        <v/>
      </c>
      <c r="D63" s="48" t="str">
        <f>IFERROR(IF(COUNTIF('ordem de passagem'!D57:D96,'ordem de passagem'!D57)=1,1,"")+A63*0.0000000001,"")</f>
        <v/>
      </c>
      <c r="E63" s="48" t="str">
        <f>IFERROR(RANK(D63,$D$19:D116,0),"")</f>
        <v/>
      </c>
      <c r="F63" s="48" t="str">
        <f>IFERROR(RANK(G63,$G$19:G91,0),"")</f>
        <v/>
      </c>
      <c r="G63" s="48" t="str">
        <f t="shared" si="3"/>
        <v/>
      </c>
      <c r="I63" s="218" t="str">
        <f t="shared" si="0"/>
        <v/>
      </c>
      <c r="J63" s="218"/>
      <c r="K63" s="218"/>
      <c r="L63" s="218"/>
      <c r="M63" s="131"/>
      <c r="N63" s="132" t="str">
        <f>IF(V63="","",menú!$C$4)</f>
        <v/>
      </c>
      <c r="O63" s="48" t="str">
        <f>IF(Y63="","",menú!$K$4)</f>
        <v/>
      </c>
      <c r="V63" s="49" t="str">
        <f t="shared" si="1"/>
        <v/>
      </c>
      <c r="Y63" s="48" t="str">
        <f t="shared" si="2"/>
        <v/>
      </c>
    </row>
    <row r="64" spans="1:25" ht="16.2" hidden="1" customHeight="1" x14ac:dyDescent="0.3">
      <c r="A64" s="48">
        <v>46</v>
      </c>
      <c r="B64" s="126" t="e">
        <f>IF('ordem de passagem'!#REF!="","",'ordem de passagem'!#REF!)</f>
        <v>#REF!</v>
      </c>
      <c r="C64" s="126" t="str">
        <f>IF('ordem de passagem'!E58="","",'ordem de passagem'!E58)</f>
        <v/>
      </c>
      <c r="D64" s="48" t="str">
        <f>IFERROR(IF(COUNTIF('ordem de passagem'!D58:D97,'ordem de passagem'!D58)=1,1,"")+A64*0.0000000001,"")</f>
        <v/>
      </c>
      <c r="E64" s="48" t="str">
        <f>IFERROR(RANK(D64,$D$19:D117,0),"")</f>
        <v/>
      </c>
      <c r="F64" s="48" t="str">
        <f>IFERROR(RANK(G64,$G$19:G92,0),"")</f>
        <v/>
      </c>
      <c r="G64" s="48" t="str">
        <f t="shared" si="3"/>
        <v/>
      </c>
      <c r="I64" s="218" t="str">
        <f t="shared" si="0"/>
        <v/>
      </c>
      <c r="J64" s="218"/>
      <c r="K64" s="218"/>
      <c r="L64" s="218"/>
      <c r="M64" s="131"/>
      <c r="N64" s="132" t="str">
        <f>IF(V64="","",menú!$C$4)</f>
        <v/>
      </c>
      <c r="O64" s="48" t="str">
        <f>IF(Y64="","",menú!$K$4)</f>
        <v/>
      </c>
      <c r="V64" s="49" t="str">
        <f t="shared" si="1"/>
        <v/>
      </c>
      <c r="Y64" s="48" t="str">
        <f t="shared" si="2"/>
        <v/>
      </c>
    </row>
    <row r="65" spans="1:25" ht="16.2" hidden="1" customHeight="1" x14ac:dyDescent="0.3">
      <c r="A65" s="48">
        <v>47</v>
      </c>
      <c r="B65" s="126" t="e">
        <f>IF('ordem de passagem'!#REF!="","",'ordem de passagem'!#REF!)</f>
        <v>#REF!</v>
      </c>
      <c r="C65" s="126" t="str">
        <f>IF('ordem de passagem'!E59="","",'ordem de passagem'!E59)</f>
        <v/>
      </c>
      <c r="D65" s="48" t="str">
        <f>IFERROR(IF(COUNTIF('ordem de passagem'!D59:D98,'ordem de passagem'!D59)=1,1,"")+A65*0.0000000001,"")</f>
        <v/>
      </c>
      <c r="E65" s="48" t="str">
        <f>IFERROR(RANK(D65,$D$19:D118,0),"")</f>
        <v/>
      </c>
      <c r="F65" s="48" t="str">
        <f>IFERROR(RANK(G65,$G$19:G93,0),"")</f>
        <v/>
      </c>
      <c r="G65" s="48" t="str">
        <f t="shared" si="3"/>
        <v/>
      </c>
      <c r="I65" s="218" t="str">
        <f t="shared" si="0"/>
        <v/>
      </c>
      <c r="J65" s="218"/>
      <c r="K65" s="218"/>
      <c r="L65" s="218"/>
      <c r="M65" s="131"/>
      <c r="N65" s="132" t="str">
        <f>IF(V65="","",menú!$C$4)</f>
        <v/>
      </c>
      <c r="O65" s="48" t="str">
        <f>IF(Y65="","",menú!$K$4)</f>
        <v/>
      </c>
      <c r="V65" s="49" t="str">
        <f t="shared" si="1"/>
        <v/>
      </c>
      <c r="Y65" s="48" t="str">
        <f t="shared" si="2"/>
        <v/>
      </c>
    </row>
    <row r="66" spans="1:25" ht="16.2" hidden="1" customHeight="1" x14ac:dyDescent="0.3">
      <c r="A66" s="48">
        <v>48</v>
      </c>
      <c r="B66" s="126" t="e">
        <f>IF('ordem de passagem'!#REF!="","",'ordem de passagem'!#REF!)</f>
        <v>#REF!</v>
      </c>
      <c r="C66" s="126" t="str">
        <f>IF('ordem de passagem'!E60="","",'ordem de passagem'!E60)</f>
        <v/>
      </c>
      <c r="D66" s="48" t="str">
        <f>IFERROR(IF(COUNTIF('ordem de passagem'!D60:D99,'ordem de passagem'!D60)=1,1,"")+A66*0.0000000001,"")</f>
        <v/>
      </c>
      <c r="E66" s="48" t="str">
        <f>IFERROR(RANK(D66,$D$19:D119,0),"")</f>
        <v/>
      </c>
      <c r="F66" s="48" t="str">
        <f>IFERROR(RANK(G66,$G$19:G94,0),"")</f>
        <v/>
      </c>
      <c r="G66" s="48" t="str">
        <f t="shared" si="3"/>
        <v/>
      </c>
      <c r="I66" s="218" t="str">
        <f t="shared" si="0"/>
        <v/>
      </c>
      <c r="J66" s="218"/>
      <c r="K66" s="218"/>
      <c r="L66" s="218"/>
      <c r="M66" s="131"/>
      <c r="N66" s="132" t="str">
        <f>IF(V66="","",menú!$C$4)</f>
        <v/>
      </c>
      <c r="O66" s="48" t="str">
        <f>IF(Y66="","",menú!$K$4)</f>
        <v/>
      </c>
      <c r="V66" s="49" t="str">
        <f t="shared" si="1"/>
        <v/>
      </c>
      <c r="Y66" s="48" t="str">
        <f t="shared" si="2"/>
        <v/>
      </c>
    </row>
    <row r="67" spans="1:25" ht="16.2" hidden="1" customHeight="1" x14ac:dyDescent="0.3">
      <c r="A67" s="48">
        <v>49</v>
      </c>
      <c r="B67" s="126" t="e">
        <f>IF('ordem de passagem'!#REF!="","",'ordem de passagem'!#REF!)</f>
        <v>#REF!</v>
      </c>
      <c r="C67" s="126" t="str">
        <f>IF('ordem de passagem'!E61="","",'ordem de passagem'!E61)</f>
        <v/>
      </c>
      <c r="D67" s="48" t="str">
        <f>IFERROR(IF(COUNTIF('ordem de passagem'!D61:D100,'ordem de passagem'!D61)=1,1,"")+A67*0.0000000001,"")</f>
        <v/>
      </c>
      <c r="E67" s="48" t="str">
        <f>IFERROR(RANK(D67,$D$19:D120,0),"")</f>
        <v/>
      </c>
      <c r="F67" s="48" t="str">
        <f>IFERROR(RANK(G67,$G$19:G95,0),"")</f>
        <v/>
      </c>
      <c r="G67" s="48" t="str">
        <f t="shared" si="3"/>
        <v/>
      </c>
      <c r="I67" s="218" t="str">
        <f t="shared" si="0"/>
        <v/>
      </c>
      <c r="J67" s="218"/>
      <c r="K67" s="218"/>
      <c r="L67" s="218"/>
      <c r="M67" s="131"/>
      <c r="N67" s="132" t="str">
        <f>IF(V67="","",menú!$C$4)</f>
        <v/>
      </c>
      <c r="O67" s="48" t="str">
        <f>IF(Y67="","",menú!$K$4)</f>
        <v/>
      </c>
      <c r="V67" s="49" t="str">
        <f t="shared" si="1"/>
        <v/>
      </c>
      <c r="Y67" s="48" t="str">
        <f t="shared" si="2"/>
        <v/>
      </c>
    </row>
    <row r="68" spans="1:25" ht="16.2" hidden="1" customHeight="1" x14ac:dyDescent="0.3">
      <c r="A68" s="48">
        <v>50</v>
      </c>
      <c r="B68" s="126" t="e">
        <f>IF('ordem de passagem'!#REF!="","",'ordem de passagem'!#REF!)</f>
        <v>#REF!</v>
      </c>
      <c r="C68" s="126" t="str">
        <f>IF('ordem de passagem'!E62="","",'ordem de passagem'!E62)</f>
        <v/>
      </c>
      <c r="D68" s="48" t="str">
        <f>IFERROR(IF(COUNTIF('ordem de passagem'!D62:D101,'ordem de passagem'!D62)=1,1,"")+A68*0.0000000001,"")</f>
        <v/>
      </c>
      <c r="E68" s="48" t="str">
        <f>IFERROR(RANK(D68,$D$19:D121,0),"")</f>
        <v/>
      </c>
      <c r="F68" s="48" t="str">
        <f>IFERROR(RANK(G68,$G$19:G96,0),"")</f>
        <v/>
      </c>
      <c r="G68" s="48" t="str">
        <f t="shared" si="3"/>
        <v/>
      </c>
      <c r="I68" s="218" t="str">
        <f t="shared" si="0"/>
        <v/>
      </c>
      <c r="J68" s="218"/>
      <c r="K68" s="218"/>
      <c r="L68" s="218"/>
      <c r="M68" s="131"/>
      <c r="N68" s="132" t="str">
        <f>IF(V68="","",menú!$C$4)</f>
        <v/>
      </c>
      <c r="O68" s="48" t="str">
        <f>IF(Y68="","",menú!$K$4)</f>
        <v/>
      </c>
      <c r="V68" s="49" t="str">
        <f t="shared" si="1"/>
        <v/>
      </c>
      <c r="Y68" s="48" t="str">
        <f t="shared" si="2"/>
        <v/>
      </c>
    </row>
    <row r="69" spans="1:25" ht="16.2" hidden="1" customHeight="1" x14ac:dyDescent="0.3">
      <c r="A69" s="48">
        <v>51</v>
      </c>
      <c r="B69" s="126" t="e">
        <f>IF('ordem de passagem'!#REF!="","",'ordem de passagem'!#REF!)</f>
        <v>#REF!</v>
      </c>
      <c r="C69" s="126" t="str">
        <f>IF('ordem de passagem'!E63="","",'ordem de passagem'!E63)</f>
        <v/>
      </c>
      <c r="D69" s="48" t="str">
        <f>IFERROR(IF(COUNTIF('ordem de passagem'!D63:D102,'ordem de passagem'!D63)=1,1,"")+A69*0.0000000001,"")</f>
        <v/>
      </c>
      <c r="E69" s="48" t="str">
        <f>IFERROR(RANK(D69,$D$19:D122,0),"")</f>
        <v/>
      </c>
      <c r="F69" s="48" t="str">
        <f>IFERROR(RANK(G69,$G$19:G97,0),"")</f>
        <v/>
      </c>
      <c r="G69" s="48" t="str">
        <f t="shared" si="3"/>
        <v/>
      </c>
      <c r="I69" s="218" t="str">
        <f t="shared" si="0"/>
        <v/>
      </c>
      <c r="J69" s="218"/>
      <c r="K69" s="218"/>
      <c r="L69" s="218"/>
      <c r="M69" s="131"/>
      <c r="N69" s="132" t="str">
        <f>IF(V69="","",menú!$C$4)</f>
        <v/>
      </c>
      <c r="O69" s="48" t="str">
        <f>IF(Y69="","",menú!$K$4)</f>
        <v/>
      </c>
      <c r="V69" s="49" t="str">
        <f t="shared" si="1"/>
        <v/>
      </c>
      <c r="Y69" s="48" t="str">
        <f t="shared" si="2"/>
        <v/>
      </c>
    </row>
    <row r="70" spans="1:25" ht="16.2" hidden="1" customHeight="1" x14ac:dyDescent="0.3">
      <c r="A70" s="48">
        <v>52</v>
      </c>
      <c r="B70" s="126" t="e">
        <f>IF('ordem de passagem'!#REF!="","",'ordem de passagem'!#REF!)</f>
        <v>#REF!</v>
      </c>
      <c r="C70" s="126" t="str">
        <f>IF('ordem de passagem'!E64="","",'ordem de passagem'!E64)</f>
        <v/>
      </c>
      <c r="D70" s="48" t="str">
        <f>IFERROR(IF(COUNTIF('ordem de passagem'!D64:D103,'ordem de passagem'!D64)=1,1,"")+A70*0.0000000001,"")</f>
        <v/>
      </c>
      <c r="E70" s="48" t="str">
        <f>IFERROR(RANK(D70,$D$19:D123,0),"")</f>
        <v/>
      </c>
      <c r="F70" s="48" t="str">
        <f>IFERROR(RANK(G70,$G$19:G98,0),"")</f>
        <v/>
      </c>
      <c r="G70" s="48" t="str">
        <f t="shared" si="3"/>
        <v/>
      </c>
      <c r="I70" s="218" t="str">
        <f t="shared" si="0"/>
        <v/>
      </c>
      <c r="J70" s="218"/>
      <c r="K70" s="218"/>
      <c r="L70" s="218"/>
      <c r="M70" s="131"/>
      <c r="N70" s="132" t="str">
        <f>IF(V70="","",menú!$C$4)</f>
        <v/>
      </c>
      <c r="O70" s="48" t="str">
        <f>IF(Y70="","",menú!$K$4)</f>
        <v/>
      </c>
      <c r="V70" s="49" t="str">
        <f t="shared" si="1"/>
        <v/>
      </c>
      <c r="Y70" s="48" t="str">
        <f t="shared" si="2"/>
        <v/>
      </c>
    </row>
    <row r="71" spans="1:25" ht="16.2" hidden="1" customHeight="1" x14ac:dyDescent="0.3">
      <c r="A71" s="48">
        <v>53</v>
      </c>
      <c r="B71" s="126" t="e">
        <f>IF('ordem de passagem'!#REF!="","",'ordem de passagem'!#REF!)</f>
        <v>#REF!</v>
      </c>
      <c r="C71" s="126" t="str">
        <f>IF('ordem de passagem'!E65="","",'ordem de passagem'!E65)</f>
        <v/>
      </c>
      <c r="D71" s="48" t="str">
        <f>IFERROR(IF(COUNTIF('ordem de passagem'!D65:D104,'ordem de passagem'!D65)=1,1,"")+A71*0.0000000001,"")</f>
        <v/>
      </c>
      <c r="E71" s="48" t="str">
        <f>IFERROR(RANK(D71,$D$19:D124,0),"")</f>
        <v/>
      </c>
      <c r="F71" s="48" t="str">
        <f>IFERROR(RANK(G71,$G$19:G99,0),"")</f>
        <v/>
      </c>
      <c r="G71" s="48" t="str">
        <f t="shared" si="3"/>
        <v/>
      </c>
      <c r="I71" s="218" t="str">
        <f t="shared" si="0"/>
        <v/>
      </c>
      <c r="J71" s="218"/>
      <c r="K71" s="218"/>
      <c r="L71" s="218"/>
      <c r="M71" s="131"/>
      <c r="N71" s="132" t="str">
        <f>IF(V71="","",menú!$C$4)</f>
        <v/>
      </c>
      <c r="O71" s="48" t="str">
        <f>IF(Y71="","",menú!$K$4)</f>
        <v/>
      </c>
      <c r="V71" s="49" t="str">
        <f t="shared" si="1"/>
        <v/>
      </c>
      <c r="Y71" s="48" t="str">
        <f t="shared" si="2"/>
        <v/>
      </c>
    </row>
    <row r="72" spans="1:25" ht="16.2" hidden="1" customHeight="1" x14ac:dyDescent="0.3">
      <c r="A72" s="48">
        <v>54</v>
      </c>
      <c r="B72" s="126" t="e">
        <f>IF('ordem de passagem'!#REF!="","",'ordem de passagem'!#REF!)</f>
        <v>#REF!</v>
      </c>
      <c r="C72" s="126" t="str">
        <f>IF('ordem de passagem'!E66="","",'ordem de passagem'!E66)</f>
        <v/>
      </c>
      <c r="D72" s="48" t="str">
        <f>IFERROR(IF(COUNTIF('ordem de passagem'!D66:D105,'ordem de passagem'!D66)=1,1,"")+A72*0.0000000001,"")</f>
        <v/>
      </c>
      <c r="E72" s="48" t="str">
        <f>IFERROR(RANK(D72,$D$19:D125,0),"")</f>
        <v/>
      </c>
      <c r="F72" s="48" t="str">
        <f>IFERROR(RANK(G72,$G$19:G100,0),"")</f>
        <v/>
      </c>
      <c r="G72" s="48" t="str">
        <f t="shared" si="3"/>
        <v/>
      </c>
      <c r="I72" s="218" t="str">
        <f t="shared" si="0"/>
        <v/>
      </c>
      <c r="J72" s="218"/>
      <c r="K72" s="218"/>
      <c r="L72" s="218"/>
      <c r="M72" s="131"/>
      <c r="N72" s="132" t="str">
        <f>IF(V72="","",menú!$C$4)</f>
        <v/>
      </c>
      <c r="O72" s="48" t="str">
        <f>IF(Y72="","",menú!$K$4)</f>
        <v/>
      </c>
      <c r="V72" s="49" t="str">
        <f t="shared" si="1"/>
        <v/>
      </c>
      <c r="Y72" s="48" t="str">
        <f t="shared" si="2"/>
        <v/>
      </c>
    </row>
    <row r="73" spans="1:25" ht="16.2" hidden="1" customHeight="1" x14ac:dyDescent="0.3">
      <c r="A73" s="48">
        <v>55</v>
      </c>
      <c r="B73" s="126" t="e">
        <f>IF('ordem de passagem'!#REF!="","",'ordem de passagem'!#REF!)</f>
        <v>#REF!</v>
      </c>
      <c r="C73" s="126" t="str">
        <f>IF('ordem de passagem'!E67="","",'ordem de passagem'!E67)</f>
        <v/>
      </c>
      <c r="D73" s="48" t="str">
        <f>IFERROR(IF(COUNTIF('ordem de passagem'!D67:D106,'ordem de passagem'!D67)=1,1,"")+A73*0.0000000001,"")</f>
        <v/>
      </c>
      <c r="E73" s="48" t="str">
        <f>IFERROR(RANK(D73,$D$19:D126,0),"")</f>
        <v/>
      </c>
      <c r="F73" s="48" t="str">
        <f>IFERROR(RANK(G73,$G$19:G101,0),"")</f>
        <v/>
      </c>
      <c r="I73" s="218"/>
      <c r="J73" s="218"/>
      <c r="K73" s="218"/>
      <c r="L73" s="218"/>
      <c r="M73" s="131"/>
    </row>
    <row r="74" spans="1:25" ht="16.2" hidden="1" customHeight="1" x14ac:dyDescent="0.3">
      <c r="A74" s="48">
        <v>56</v>
      </c>
      <c r="B74" s="126" t="e">
        <f>IF('ordem de passagem'!#REF!="","",'ordem de passagem'!#REF!)</f>
        <v>#REF!</v>
      </c>
      <c r="C74" s="126" t="str">
        <f>IF('ordem de passagem'!E68="","",'ordem de passagem'!E68)</f>
        <v/>
      </c>
      <c r="D74" s="48" t="str">
        <f>IFERROR(IF(COUNTIF('ordem de passagem'!D68:D107,'ordem de passagem'!D68)=1,1,"")+A74*0.0000000001,"")</f>
        <v/>
      </c>
      <c r="E74" s="48" t="str">
        <f>IFERROR(RANK(D74,$D$19:D127,0),"")</f>
        <v/>
      </c>
      <c r="F74" s="48" t="str">
        <f>IFERROR(RANK(G74,$G$19:G102,0),"")</f>
        <v/>
      </c>
      <c r="I74" s="218"/>
      <c r="J74" s="218"/>
      <c r="K74" s="218"/>
      <c r="L74" s="218"/>
      <c r="M74" s="131"/>
    </row>
    <row r="75" spans="1:25" ht="16.2" hidden="1" customHeight="1" x14ac:dyDescent="0.3">
      <c r="A75" s="48">
        <v>57</v>
      </c>
      <c r="B75" s="126" t="e">
        <f>IF('ordem de passagem'!#REF!="","",'ordem de passagem'!#REF!)</f>
        <v>#REF!</v>
      </c>
      <c r="C75" s="126" t="str">
        <f>IF('ordem de passagem'!E69="","",'ordem de passagem'!E69)</f>
        <v/>
      </c>
      <c r="D75" s="48" t="str">
        <f>IFERROR(IF(COUNTIF('ordem de passagem'!D69:D108,'ordem de passagem'!D69)=1,1,"")+A75*0.0000000001,"")</f>
        <v/>
      </c>
      <c r="E75" s="48" t="str">
        <f>IFERROR(RANK(D75,$D$19:D128,0),"")</f>
        <v/>
      </c>
      <c r="F75" s="48" t="str">
        <f>IFERROR(RANK(G75,$G$19:G103,0),"")</f>
        <v/>
      </c>
      <c r="I75" s="218"/>
      <c r="J75" s="218"/>
      <c r="K75" s="218"/>
      <c r="L75" s="218"/>
      <c r="M75" s="131"/>
    </row>
    <row r="76" spans="1:25" ht="16.2" hidden="1" customHeight="1" x14ac:dyDescent="0.3">
      <c r="A76" s="48">
        <v>58</v>
      </c>
      <c r="B76" s="126" t="e">
        <f>IF('ordem de passagem'!#REF!="","",'ordem de passagem'!#REF!)</f>
        <v>#REF!</v>
      </c>
      <c r="C76" s="126" t="str">
        <f>IF('ordem de passagem'!E70="","",'ordem de passagem'!E70)</f>
        <v/>
      </c>
      <c r="D76" s="48" t="str">
        <f>IFERROR(IF(COUNTIF('ordem de passagem'!D70:D109,'ordem de passagem'!D70)=1,1,"")+A76*0.0000000001,"")</f>
        <v/>
      </c>
      <c r="E76" s="48" t="str">
        <f>IFERROR(RANK(D76,$D$19:D129,0),"")</f>
        <v/>
      </c>
      <c r="F76" s="48" t="str">
        <f>IFERROR(RANK(G76,$G$19:G104,0),"")</f>
        <v/>
      </c>
      <c r="I76" s="218"/>
      <c r="J76" s="218"/>
      <c r="K76" s="218"/>
      <c r="L76" s="218"/>
      <c r="M76" s="131"/>
    </row>
    <row r="77" spans="1:25" ht="16.2" hidden="1" customHeight="1" x14ac:dyDescent="0.3">
      <c r="A77" s="48">
        <v>59</v>
      </c>
      <c r="B77" s="126" t="e">
        <f>IF('ordem de passagem'!#REF!="","",'ordem de passagem'!#REF!)</f>
        <v>#REF!</v>
      </c>
      <c r="C77" s="126" t="str">
        <f>IF('ordem de passagem'!E71="","",'ordem de passagem'!E71)</f>
        <v/>
      </c>
      <c r="D77" s="48" t="str">
        <f>IFERROR(IF(COUNTIF('ordem de passagem'!D71:D110,'ordem de passagem'!D71)=1,1,"")+A77*0.0000000001,"")</f>
        <v/>
      </c>
      <c r="E77" s="48" t="str">
        <f>IFERROR(RANK(D77,$D$19:D130,0),"")</f>
        <v/>
      </c>
      <c r="F77" s="48" t="str">
        <f>IFERROR(RANK(G77,$G$19:G105,0),"")</f>
        <v/>
      </c>
      <c r="I77" s="218"/>
      <c r="J77" s="218"/>
      <c r="K77" s="218"/>
      <c r="L77" s="218"/>
      <c r="M77" s="131"/>
    </row>
    <row r="78" spans="1:25" ht="16.2" hidden="1" customHeight="1" x14ac:dyDescent="0.3">
      <c r="A78" s="48">
        <v>60</v>
      </c>
      <c r="B78" s="126" t="e">
        <f>IF('ordem de passagem'!#REF!="","",'ordem de passagem'!#REF!)</f>
        <v>#REF!</v>
      </c>
      <c r="C78" s="126" t="str">
        <f>IF('ordem de passagem'!E72="","",'ordem de passagem'!E72)</f>
        <v/>
      </c>
      <c r="D78" s="48" t="str">
        <f>IFERROR(IF(COUNTIF('ordem de passagem'!D72:D111,'ordem de passagem'!D72)=1,1,"")+A78*0.0000000001,"")</f>
        <v/>
      </c>
      <c r="E78" s="48" t="str">
        <f>IFERROR(RANK(D78,$D$19:D131,0),"")</f>
        <v/>
      </c>
      <c r="F78" s="48" t="str">
        <f>IFERROR(RANK(G78,$G$19:G106,0),"")</f>
        <v/>
      </c>
      <c r="I78" s="218"/>
      <c r="J78" s="218"/>
      <c r="K78" s="218"/>
      <c r="L78" s="218"/>
      <c r="M78" s="131"/>
    </row>
    <row r="79" spans="1:25" ht="16.2" hidden="1" customHeight="1" x14ac:dyDescent="0.3">
      <c r="A79" s="48">
        <v>61</v>
      </c>
      <c r="B79" s="126" t="e">
        <f>IF('ordem de passagem'!#REF!="","",'ordem de passagem'!#REF!)</f>
        <v>#REF!</v>
      </c>
      <c r="C79" s="126" t="str">
        <f>IF('ordem de passagem'!E73="","",'ordem de passagem'!E73)</f>
        <v/>
      </c>
      <c r="D79" s="48" t="str">
        <f>IFERROR(IF(COUNTIF('ordem de passagem'!D73:D112,'ordem de passagem'!D73)=1,1,"")+A79*0.0000000001,"")</f>
        <v/>
      </c>
      <c r="E79" s="48" t="str">
        <f>IFERROR(RANK(D79,$D$19:D132,0),"")</f>
        <v/>
      </c>
      <c r="F79" s="48" t="str">
        <f>IFERROR(RANK(G79,$G$19:G107,0),"")</f>
        <v/>
      </c>
      <c r="I79" s="218"/>
      <c r="J79" s="218"/>
      <c r="K79" s="218"/>
      <c r="L79" s="218"/>
      <c r="M79" s="131"/>
    </row>
    <row r="80" spans="1:25" ht="16.2" hidden="1" customHeight="1" x14ac:dyDescent="0.3">
      <c r="A80" s="48">
        <v>62</v>
      </c>
      <c r="B80" s="126" t="e">
        <f>IF('ordem de passagem'!#REF!="","",'ordem de passagem'!#REF!)</f>
        <v>#REF!</v>
      </c>
      <c r="C80" s="126" t="str">
        <f>IF('ordem de passagem'!E74="","",'ordem de passagem'!E74)</f>
        <v/>
      </c>
      <c r="D80" s="48" t="str">
        <f>IFERROR(IF(COUNTIF('ordem de passagem'!D74:D113,'ordem de passagem'!D74)=1,1,"")+A80*0.0000000001,"")</f>
        <v/>
      </c>
      <c r="E80" s="48" t="str">
        <f>IFERROR(RANK(D80,$D$19:D133,0),"")</f>
        <v/>
      </c>
      <c r="F80" s="48" t="str">
        <f>IFERROR(RANK(G80,$G$19:G108,0),"")</f>
        <v/>
      </c>
      <c r="I80" s="218"/>
      <c r="J80" s="218"/>
      <c r="K80" s="218"/>
      <c r="L80" s="218"/>
      <c r="M80" s="131"/>
    </row>
    <row r="81" spans="1:13" ht="16.2" hidden="1" customHeight="1" x14ac:dyDescent="0.3">
      <c r="A81" s="48">
        <v>63</v>
      </c>
      <c r="B81" s="126" t="e">
        <f>IF('ordem de passagem'!#REF!="","",'ordem de passagem'!#REF!)</f>
        <v>#REF!</v>
      </c>
      <c r="C81" s="126" t="str">
        <f>IF('ordem de passagem'!E75="","",'ordem de passagem'!E75)</f>
        <v/>
      </c>
      <c r="D81" s="48" t="str">
        <f>IFERROR(IF(COUNTIF('ordem de passagem'!D75:D114,'ordem de passagem'!D75)=1,1,"")+A81*0.0000000001,"")</f>
        <v/>
      </c>
      <c r="E81" s="48" t="str">
        <f>IFERROR(RANK(D81,$D$19:D134,0),"")</f>
        <v/>
      </c>
      <c r="F81" s="48" t="str">
        <f>IFERROR(RANK(G81,$G$19:G109,0),"")</f>
        <v/>
      </c>
      <c r="I81" s="218"/>
      <c r="J81" s="218"/>
      <c r="K81" s="218"/>
      <c r="L81" s="218"/>
      <c r="M81" s="131"/>
    </row>
    <row r="82" spans="1:13" ht="16.2" hidden="1" customHeight="1" x14ac:dyDescent="0.3">
      <c r="A82" s="48">
        <v>64</v>
      </c>
      <c r="B82" s="126" t="e">
        <f>IF('ordem de passagem'!#REF!="","",'ordem de passagem'!#REF!)</f>
        <v>#REF!</v>
      </c>
      <c r="C82" s="126" t="str">
        <f>IF('ordem de passagem'!E76="","",'ordem de passagem'!E76)</f>
        <v/>
      </c>
      <c r="D82" s="48" t="str">
        <f>IFERROR(IF(COUNTIF('ordem de passagem'!D76:D115,'ordem de passagem'!D76)=1,1,"")+A82*0.0000000001,"")</f>
        <v/>
      </c>
      <c r="E82" s="48" t="str">
        <f>IFERROR(RANK(D82,$D$19:D135,0),"")</f>
        <v/>
      </c>
      <c r="F82" s="48" t="str">
        <f>IFERROR(RANK(G82,$G$19:G110,0),"")</f>
        <v/>
      </c>
      <c r="I82" s="218"/>
      <c r="J82" s="218"/>
      <c r="K82" s="218"/>
      <c r="L82" s="218"/>
      <c r="M82" s="131"/>
    </row>
    <row r="83" spans="1:13" ht="16.2" hidden="1" customHeight="1" x14ac:dyDescent="0.3">
      <c r="A83" s="48">
        <v>65</v>
      </c>
      <c r="B83" s="126" t="e">
        <f>IF('ordem de passagem'!#REF!="","",'ordem de passagem'!#REF!)</f>
        <v>#REF!</v>
      </c>
      <c r="C83" s="126" t="str">
        <f>IF('ordem de passagem'!E77="","",'ordem de passagem'!E77)</f>
        <v/>
      </c>
      <c r="D83" s="48" t="str">
        <f>IFERROR(IF(COUNTIF('ordem de passagem'!D77:D116,'ordem de passagem'!D77)=1,1,"")+A83*0.0000000001,"")</f>
        <v/>
      </c>
      <c r="E83" s="48" t="str">
        <f>IFERROR(RANK(D83,$D$19:D136,0),"")</f>
        <v/>
      </c>
      <c r="F83" s="48" t="str">
        <f>IFERROR(RANK(G83,$G$19:G111,0),"")</f>
        <v/>
      </c>
      <c r="I83" s="218"/>
      <c r="J83" s="218"/>
      <c r="K83" s="218"/>
      <c r="L83" s="218"/>
      <c r="M83" s="131"/>
    </row>
    <row r="84" spans="1:13" ht="16.2" hidden="1" customHeight="1" x14ac:dyDescent="0.3">
      <c r="A84" s="48">
        <v>66</v>
      </c>
      <c r="B84" s="126" t="e">
        <f>IF('ordem de passagem'!#REF!="","",'ordem de passagem'!#REF!)</f>
        <v>#REF!</v>
      </c>
      <c r="C84" s="126" t="str">
        <f>IF('ordem de passagem'!E78="","",'ordem de passagem'!E78)</f>
        <v/>
      </c>
      <c r="D84" s="48" t="str">
        <f>IFERROR(IF(COUNTIF('ordem de passagem'!D78:D117,'ordem de passagem'!D78)=1,1,"")+A84*0.0000000001,"")</f>
        <v/>
      </c>
      <c r="E84" s="48" t="str">
        <f>IFERROR(RANK(D84,$D$19:D137,0),"")</f>
        <v/>
      </c>
      <c r="F84" s="48" t="str">
        <f>IFERROR(RANK(G84,$G$19:G112,0),"")</f>
        <v/>
      </c>
      <c r="I84" s="218"/>
      <c r="J84" s="218"/>
      <c r="K84" s="218"/>
      <c r="L84" s="218"/>
      <c r="M84" s="131"/>
    </row>
    <row r="85" spans="1:13" ht="16.2" hidden="1" customHeight="1" x14ac:dyDescent="0.3">
      <c r="A85" s="48">
        <v>67</v>
      </c>
      <c r="B85" s="126" t="e">
        <f>IF('ordem de passagem'!#REF!="","",'ordem de passagem'!#REF!)</f>
        <v>#REF!</v>
      </c>
      <c r="C85" s="126" t="str">
        <f>IF('ordem de passagem'!E79="","",'ordem de passagem'!E79)</f>
        <v/>
      </c>
      <c r="D85" s="48" t="str">
        <f>IFERROR(IF(COUNTIF('ordem de passagem'!D79:D118,'ordem de passagem'!D79)=1,1,"")+A85*0.0000000001,"")</f>
        <v/>
      </c>
      <c r="E85" s="48" t="str">
        <f>IFERROR(RANK(D85,$D$19:D138,0),"")</f>
        <v/>
      </c>
      <c r="F85" s="48" t="str">
        <f>IFERROR(RANK(G85,$G$19:G113,0),"")</f>
        <v/>
      </c>
      <c r="I85" s="218"/>
      <c r="J85" s="218"/>
      <c r="K85" s="218"/>
      <c r="L85" s="218"/>
      <c r="M85" s="131"/>
    </row>
    <row r="86" spans="1:13" ht="16.2" hidden="1" customHeight="1" x14ac:dyDescent="0.3">
      <c r="A86" s="48">
        <v>68</v>
      </c>
      <c r="B86" s="126" t="e">
        <f>IF('ordem de passagem'!#REF!="","",'ordem de passagem'!#REF!)</f>
        <v>#REF!</v>
      </c>
      <c r="C86" s="126" t="str">
        <f>IF('ordem de passagem'!E80="","",'ordem de passagem'!E80)</f>
        <v/>
      </c>
      <c r="D86" s="48" t="str">
        <f>IFERROR(IF(COUNTIF('ordem de passagem'!D80:D119,'ordem de passagem'!D80)=1,1,"")+A86*0.0000000001,"")</f>
        <v/>
      </c>
      <c r="E86" s="48" t="str">
        <f>IFERROR(RANK(D86,$D$19:D139,0),"")</f>
        <v/>
      </c>
      <c r="F86" s="48" t="str">
        <f>IFERROR(RANK(G86,$G$19:G114,0),"")</f>
        <v/>
      </c>
      <c r="I86" s="218"/>
      <c r="J86" s="218"/>
      <c r="K86" s="218"/>
      <c r="L86" s="218"/>
      <c r="M86" s="131"/>
    </row>
    <row r="87" spans="1:13" ht="16.2" hidden="1" customHeight="1" x14ac:dyDescent="0.3">
      <c r="A87" s="48">
        <v>69</v>
      </c>
      <c r="B87" s="126" t="e">
        <f>IF('ordem de passagem'!#REF!="","",'ordem de passagem'!#REF!)</f>
        <v>#REF!</v>
      </c>
      <c r="C87" s="126" t="str">
        <f>IF('ordem de passagem'!E81="","",'ordem de passagem'!E81)</f>
        <v/>
      </c>
      <c r="D87" s="48" t="str">
        <f>IFERROR(IF(COUNTIF('ordem de passagem'!D81:D120,'ordem de passagem'!D81)=1,1,"")+A87*0.0000000001,"")</f>
        <v/>
      </c>
      <c r="E87" s="48" t="str">
        <f>IFERROR(RANK(D87,$D$19:D140,0),"")</f>
        <v/>
      </c>
      <c r="F87" s="48" t="str">
        <f>IFERROR(RANK(G87,$G$19:G115,0),"")</f>
        <v/>
      </c>
      <c r="I87" s="218"/>
      <c r="J87" s="218"/>
      <c r="K87" s="218"/>
      <c r="L87" s="218"/>
      <c r="M87" s="131"/>
    </row>
    <row r="88" spans="1:13" ht="16.2" hidden="1" customHeight="1" x14ac:dyDescent="0.3">
      <c r="A88" s="48">
        <v>70</v>
      </c>
      <c r="B88" s="126" t="e">
        <f>IF('ordem de passagem'!#REF!="","",'ordem de passagem'!#REF!)</f>
        <v>#REF!</v>
      </c>
      <c r="C88" s="126" t="str">
        <f>IF('ordem de passagem'!E82="","",'ordem de passagem'!E82)</f>
        <v/>
      </c>
      <c r="D88" s="48" t="str">
        <f>IFERROR(IF(COUNTIF('ordem de passagem'!D82:D121,'ordem de passagem'!D82)=1,1,"")+A88*0.0000000001,"")</f>
        <v/>
      </c>
      <c r="E88" s="48" t="str">
        <f>IFERROR(RANK(D88,$D$19:D141,0),"")</f>
        <v/>
      </c>
      <c r="F88" s="48" t="str">
        <f>IFERROR(RANK(G88,$G$19:G116,0),"")</f>
        <v/>
      </c>
      <c r="I88" s="218"/>
      <c r="J88" s="218"/>
      <c r="K88" s="218"/>
      <c r="L88" s="218"/>
      <c r="M88" s="131"/>
    </row>
    <row r="89" spans="1:13" ht="16.2" hidden="1" customHeight="1" x14ac:dyDescent="0.3">
      <c r="A89" s="48">
        <v>71</v>
      </c>
      <c r="B89" s="126" t="e">
        <f>IF('ordem de passagem'!#REF!="","",'ordem de passagem'!#REF!)</f>
        <v>#REF!</v>
      </c>
      <c r="C89" s="126" t="str">
        <f>IF('ordem de passagem'!E83="","",'ordem de passagem'!E83)</f>
        <v/>
      </c>
      <c r="D89" s="48" t="str">
        <f>IFERROR(IF(COUNTIF('ordem de passagem'!D83:D122,'ordem de passagem'!D83)=1,1,"")+A89*0.0000000001,"")</f>
        <v/>
      </c>
      <c r="E89" s="48" t="str">
        <f>IFERROR(RANK(D89,$D$19:D142,0),"")</f>
        <v/>
      </c>
      <c r="F89" s="48" t="str">
        <f>IFERROR(RANK(G89,$G$19:G117,0),"")</f>
        <v/>
      </c>
      <c r="I89" s="218"/>
      <c r="J89" s="218"/>
      <c r="K89" s="218"/>
      <c r="L89" s="218"/>
      <c r="M89" s="131"/>
    </row>
    <row r="90" spans="1:13" ht="16.2" hidden="1" customHeight="1" x14ac:dyDescent="0.3">
      <c r="A90" s="48">
        <v>72</v>
      </c>
      <c r="B90" s="126" t="e">
        <f>IF('ordem de passagem'!#REF!="","",'ordem de passagem'!#REF!)</f>
        <v>#REF!</v>
      </c>
      <c r="C90" s="126" t="str">
        <f>IF('ordem de passagem'!E84="","",'ordem de passagem'!E84)</f>
        <v/>
      </c>
      <c r="D90" s="48" t="str">
        <f>IFERROR(IF(COUNTIF('ordem de passagem'!D84:D123,'ordem de passagem'!D84)=1,1,"")+A90*0.0000000001,"")</f>
        <v/>
      </c>
      <c r="E90" s="48" t="str">
        <f>IFERROR(RANK(D90,$D$19:D143,0),"")</f>
        <v/>
      </c>
      <c r="F90" s="48" t="str">
        <f>IFERROR(RANK(G90,$G$19:G118,0),"")</f>
        <v/>
      </c>
      <c r="I90" s="218"/>
      <c r="J90" s="218"/>
      <c r="K90" s="218"/>
      <c r="L90" s="218"/>
      <c r="M90" s="131"/>
    </row>
    <row r="91" spans="1:13" ht="16.2" hidden="1" customHeight="1" x14ac:dyDescent="0.3">
      <c r="A91" s="48">
        <v>73</v>
      </c>
      <c r="B91" s="126" t="e">
        <f>IF('ordem de passagem'!#REF!="","",'ordem de passagem'!#REF!)</f>
        <v>#REF!</v>
      </c>
      <c r="C91" s="126" t="str">
        <f>IF('ordem de passagem'!E85="","",'ordem de passagem'!E85)</f>
        <v/>
      </c>
      <c r="D91" s="48" t="str">
        <f>IFERROR(IF(COUNTIF('ordem de passagem'!D85:D124,'ordem de passagem'!D85)=1,1,"")+A91*0.0000000001,"")</f>
        <v/>
      </c>
      <c r="E91" s="48" t="str">
        <f>IFERROR(RANK(D91,$D$19:D144,0),"")</f>
        <v/>
      </c>
      <c r="F91" s="48" t="str">
        <f>IFERROR(RANK(G91,$G$19:G119,0),"")</f>
        <v/>
      </c>
      <c r="I91" s="218"/>
      <c r="J91" s="218"/>
      <c r="K91" s="218"/>
      <c r="L91" s="218"/>
      <c r="M91" s="131"/>
    </row>
    <row r="92" spans="1:13" ht="16.2" hidden="1" customHeight="1" x14ac:dyDescent="0.3">
      <c r="A92" s="48">
        <v>74</v>
      </c>
      <c r="B92" s="126" t="e">
        <f>IF('ordem de passagem'!#REF!="","",'ordem de passagem'!#REF!)</f>
        <v>#REF!</v>
      </c>
      <c r="C92" s="126" t="str">
        <f>IF('ordem de passagem'!E86="","",'ordem de passagem'!E86)</f>
        <v/>
      </c>
      <c r="D92" s="48" t="str">
        <f>IFERROR(IF(COUNTIF('ordem de passagem'!D86:D125,'ordem de passagem'!D86)=1,1,"")+A92*0.0000000001,"")</f>
        <v/>
      </c>
      <c r="E92" s="48" t="str">
        <f>IFERROR(RANK(D92,$D$19:D145,0),"")</f>
        <v/>
      </c>
      <c r="F92" s="48" t="str">
        <f>IFERROR(RANK(G92,$G$19:G120,0),"")</f>
        <v/>
      </c>
      <c r="I92" s="218"/>
      <c r="J92" s="218"/>
      <c r="K92" s="218"/>
      <c r="L92" s="218"/>
      <c r="M92" s="131"/>
    </row>
    <row r="93" spans="1:13" ht="16.2" hidden="1" customHeight="1" x14ac:dyDescent="0.3">
      <c r="A93" s="48">
        <v>75</v>
      </c>
      <c r="B93" s="126" t="e">
        <f>IF('ordem de passagem'!#REF!="","",'ordem de passagem'!#REF!)</f>
        <v>#REF!</v>
      </c>
      <c r="C93" s="126" t="str">
        <f>IF('ordem de passagem'!E87="","",'ordem de passagem'!E87)</f>
        <v/>
      </c>
      <c r="D93" s="48" t="str">
        <f>IFERROR(IF(COUNTIF('ordem de passagem'!D87:D126,'ordem de passagem'!D87)=1,1,"")+A93*0.0000000001,"")</f>
        <v/>
      </c>
      <c r="E93" s="48" t="str">
        <f>IFERROR(RANK(D93,$D$19:D146,0),"")</f>
        <v/>
      </c>
      <c r="F93" s="48" t="str">
        <f>IFERROR(RANK(G93,$G$19:G121,0),"")</f>
        <v/>
      </c>
      <c r="I93" s="218"/>
      <c r="J93" s="218"/>
      <c r="K93" s="218"/>
      <c r="L93" s="218"/>
      <c r="M93" s="131"/>
    </row>
    <row r="94" spans="1:13" ht="16.2" hidden="1" customHeight="1" x14ac:dyDescent="0.3">
      <c r="A94" s="48">
        <v>76</v>
      </c>
      <c r="B94" s="126" t="e">
        <f>IF('ordem de passagem'!#REF!="","",'ordem de passagem'!#REF!)</f>
        <v>#REF!</v>
      </c>
      <c r="C94" s="126" t="str">
        <f>IF('ordem de passagem'!E88="","",'ordem de passagem'!E88)</f>
        <v/>
      </c>
      <c r="D94" s="48" t="str">
        <f>IFERROR(IF(COUNTIF('ordem de passagem'!D88:D127,'ordem de passagem'!D88)=1,1,"")+A94*0.0000000001,"")</f>
        <v/>
      </c>
      <c r="E94" s="48" t="str">
        <f>IFERROR(RANK(D94,$D$19:D147,0),"")</f>
        <v/>
      </c>
      <c r="F94" s="48" t="str">
        <f>IFERROR(RANK(G94,$G$19:G122,0),"")</f>
        <v/>
      </c>
      <c r="I94" s="218"/>
      <c r="J94" s="218"/>
      <c r="K94" s="218"/>
      <c r="L94" s="218"/>
      <c r="M94" s="131"/>
    </row>
    <row r="95" spans="1:13" ht="16.2" hidden="1" customHeight="1" x14ac:dyDescent="0.3">
      <c r="A95" s="48">
        <v>77</v>
      </c>
      <c r="B95" s="126" t="e">
        <f>IF('ordem de passagem'!#REF!="","",'ordem de passagem'!#REF!)</f>
        <v>#REF!</v>
      </c>
      <c r="C95" s="126" t="str">
        <f>IF('ordem de passagem'!E89="","",'ordem de passagem'!E89)</f>
        <v/>
      </c>
      <c r="D95" s="48" t="str">
        <f>IFERROR(IF(COUNTIF('ordem de passagem'!D89:D128,'ordem de passagem'!D89)=1,1,"")+A95*0.0000000001,"")</f>
        <v/>
      </c>
      <c r="E95" s="48" t="str">
        <f>IFERROR(RANK(D95,$D$19:D148,0),"")</f>
        <v/>
      </c>
      <c r="F95" s="48" t="str">
        <f>IFERROR(RANK(G95,$G$19:G123,0),"")</f>
        <v/>
      </c>
      <c r="I95" s="218"/>
      <c r="J95" s="218"/>
      <c r="K95" s="218"/>
      <c r="L95" s="218"/>
      <c r="M95" s="131"/>
    </row>
    <row r="96" spans="1:13" ht="16.2" hidden="1" customHeight="1" x14ac:dyDescent="0.3">
      <c r="A96" s="48">
        <v>78</v>
      </c>
      <c r="B96" s="126" t="e">
        <f>IF('ordem de passagem'!#REF!="","",'ordem de passagem'!#REF!)</f>
        <v>#REF!</v>
      </c>
      <c r="C96" s="126" t="str">
        <f>IF('ordem de passagem'!E90="","",'ordem de passagem'!E90)</f>
        <v/>
      </c>
      <c r="D96" s="48" t="str">
        <f>IFERROR(IF(COUNTIF('ordem de passagem'!D90:D129,'ordem de passagem'!D90)=1,1,"")+A96*0.0000000001,"")</f>
        <v/>
      </c>
      <c r="E96" s="48" t="str">
        <f>IFERROR(RANK(D96,$D$19:D149,0),"")</f>
        <v/>
      </c>
      <c r="F96" s="48" t="str">
        <f>IFERROR(RANK(G96,$G$19:G124,0),"")</f>
        <v/>
      </c>
      <c r="I96" s="218"/>
      <c r="J96" s="218"/>
      <c r="K96" s="218"/>
      <c r="L96" s="218"/>
      <c r="M96" s="131"/>
    </row>
    <row r="97" spans="1:13" ht="16.2" hidden="1" customHeight="1" x14ac:dyDescent="0.3">
      <c r="A97" s="48">
        <v>79</v>
      </c>
      <c r="B97" s="126" t="e">
        <f>IF('ordem de passagem'!#REF!="","",'ordem de passagem'!#REF!)</f>
        <v>#REF!</v>
      </c>
      <c r="C97" s="126" t="str">
        <f>IF('ordem de passagem'!E91="","",'ordem de passagem'!E91)</f>
        <v/>
      </c>
      <c r="D97" s="48" t="str">
        <f>IFERROR(IF(COUNTIF('ordem de passagem'!D91:D130,'ordem de passagem'!D91)=1,1,"")+A97*0.0000000001,"")</f>
        <v/>
      </c>
      <c r="E97" s="48" t="str">
        <f>IFERROR(RANK(D97,$D$19:D150,0),"")</f>
        <v/>
      </c>
      <c r="F97" s="48" t="str">
        <f>IFERROR(RANK(G97,$G$19:G125,0),"")</f>
        <v/>
      </c>
      <c r="I97" s="218"/>
      <c r="J97" s="218"/>
      <c r="K97" s="218"/>
      <c r="L97" s="218"/>
      <c r="M97" s="131"/>
    </row>
    <row r="98" spans="1:13" ht="16.2" hidden="1" customHeight="1" x14ac:dyDescent="0.3">
      <c r="A98" s="48">
        <v>80</v>
      </c>
      <c r="B98" s="126" t="e">
        <f>IF('ordem de passagem'!#REF!="","",'ordem de passagem'!#REF!)</f>
        <v>#REF!</v>
      </c>
      <c r="C98" s="126" t="str">
        <f>IF('ordem de passagem'!E92="","",'ordem de passagem'!E92)</f>
        <v/>
      </c>
      <c r="D98" s="48" t="str">
        <f>IFERROR(IF(COUNTIF('ordem de passagem'!D92:D131,'ordem de passagem'!D92)=1,1,"")+A98*0.0000000001,"")</f>
        <v/>
      </c>
      <c r="E98" s="48" t="str">
        <f>IFERROR(RANK(D98,$D$19:D151,0),"")</f>
        <v/>
      </c>
      <c r="F98" s="48" t="str">
        <f>IFERROR(RANK(G98,$G$19:G126,0),"")</f>
        <v/>
      </c>
      <c r="I98" s="218"/>
      <c r="J98" s="218"/>
      <c r="K98" s="218"/>
      <c r="L98" s="218"/>
      <c r="M98" s="131"/>
    </row>
    <row r="99" spans="1:13" ht="16.2" hidden="1" customHeight="1" x14ac:dyDescent="0.3">
      <c r="A99" s="48">
        <v>81</v>
      </c>
      <c r="B99" s="126" t="e">
        <f>IF('ordem de passagem'!#REF!="","",'ordem de passagem'!#REF!)</f>
        <v>#REF!</v>
      </c>
      <c r="C99" s="126" t="str">
        <f>IF('ordem de passagem'!E93="","",'ordem de passagem'!E93)</f>
        <v/>
      </c>
      <c r="D99" s="48" t="str">
        <f>IFERROR(IF(COUNTIF('ordem de passagem'!D93:D132,'ordem de passagem'!D93)=1,1,"")+A99*0.0000000001,"")</f>
        <v/>
      </c>
      <c r="E99" s="48" t="str">
        <f>IFERROR(RANK(D99,$D$19:D152,0),"")</f>
        <v/>
      </c>
      <c r="F99" s="48" t="str">
        <f>IFERROR(RANK(G99,$G$19:G127,0),"")</f>
        <v/>
      </c>
      <c r="I99" s="218"/>
      <c r="J99" s="218"/>
      <c r="K99" s="218"/>
      <c r="L99" s="218"/>
      <c r="M99" s="131"/>
    </row>
    <row r="100" spans="1:13" ht="16.2" hidden="1" customHeight="1" x14ac:dyDescent="0.3">
      <c r="A100" s="48">
        <v>82</v>
      </c>
      <c r="B100" s="126" t="e">
        <f>IF('ordem de passagem'!#REF!="","",'ordem de passagem'!#REF!)</f>
        <v>#REF!</v>
      </c>
      <c r="C100" s="126" t="str">
        <f>IF('ordem de passagem'!E94="","",'ordem de passagem'!E94)</f>
        <v/>
      </c>
      <c r="D100" s="48" t="str">
        <f>IFERROR(IF(COUNTIF('ordem de passagem'!D94:D133,'ordem de passagem'!D94)=1,1,"")+A100*0.0000000001,"")</f>
        <v/>
      </c>
      <c r="E100" s="48" t="str">
        <f>IFERROR(RANK(D100,$D$19:D153,0),"")</f>
        <v/>
      </c>
      <c r="F100" s="48" t="str">
        <f>IFERROR(RANK(G100,$G$19:G128,0),"")</f>
        <v/>
      </c>
      <c r="I100" s="218"/>
      <c r="J100" s="218"/>
      <c r="K100" s="218"/>
      <c r="L100" s="218"/>
      <c r="M100" s="133"/>
    </row>
    <row r="101" spans="1:13" ht="16.2" hidden="1" customHeight="1" x14ac:dyDescent="0.3">
      <c r="A101" s="48">
        <v>83</v>
      </c>
      <c r="B101" s="126" t="e">
        <f>IF('ordem de passagem'!#REF!="","",'ordem de passagem'!#REF!)</f>
        <v>#REF!</v>
      </c>
      <c r="C101" s="126" t="str">
        <f>IF('ordem de passagem'!E95="","",'ordem de passagem'!E95)</f>
        <v/>
      </c>
      <c r="D101" s="48" t="str">
        <f>IFERROR(IF(COUNTIF('ordem de passagem'!D95:D134,'ordem de passagem'!D95)=1,1,"")+A101*0.0000000001,"")</f>
        <v/>
      </c>
      <c r="E101" s="48" t="str">
        <f>IFERROR(RANK(D101,$D$19:D154,0),"")</f>
        <v/>
      </c>
      <c r="F101" s="48" t="str">
        <f>IFERROR(RANK(G101,$G$19:G129,0),"")</f>
        <v/>
      </c>
      <c r="I101" s="218"/>
      <c r="J101" s="218"/>
      <c r="K101" s="218"/>
      <c r="L101" s="218"/>
      <c r="M101" s="133"/>
    </row>
    <row r="102" spans="1:13" ht="16.2" hidden="1" customHeight="1" x14ac:dyDescent="0.3">
      <c r="A102" s="48">
        <v>84</v>
      </c>
      <c r="B102" s="126" t="e">
        <f>IF('ordem de passagem'!#REF!="","",'ordem de passagem'!#REF!)</f>
        <v>#REF!</v>
      </c>
      <c r="C102" s="126" t="str">
        <f>IF('ordem de passagem'!E96="","",'ordem de passagem'!E96)</f>
        <v/>
      </c>
      <c r="D102" s="48" t="str">
        <f>IFERROR(IF(COUNTIF('ordem de passagem'!D96:D135,'ordem de passagem'!D96)=1,1,"")+A102*0.0000000001,"")</f>
        <v/>
      </c>
      <c r="E102" s="48" t="str">
        <f>IFERROR(RANK(D102,$D$19:D155,0),"")</f>
        <v/>
      </c>
      <c r="F102" s="48" t="str">
        <f>IFERROR(RANK(G102,$G$19:G130,0),"")</f>
        <v/>
      </c>
      <c r="I102" s="218"/>
      <c r="J102" s="218"/>
      <c r="K102" s="218"/>
      <c r="L102" s="218"/>
      <c r="M102" s="133"/>
    </row>
    <row r="103" spans="1:13" ht="16.2" hidden="1" customHeight="1" x14ac:dyDescent="0.3">
      <c r="A103" s="48">
        <v>85</v>
      </c>
      <c r="B103" s="126" t="e">
        <f>IF('ordem de passagem'!#REF!="","",'ordem de passagem'!#REF!)</f>
        <v>#REF!</v>
      </c>
      <c r="C103" s="126" t="str">
        <f>IF('ordem de passagem'!E97="","",'ordem de passagem'!E97)</f>
        <v/>
      </c>
      <c r="D103" s="48" t="str">
        <f>IFERROR(IF(COUNTIF('ordem de passagem'!D97:D136,'ordem de passagem'!D97)=1,1,"")+A103*0.0000000001,"")</f>
        <v/>
      </c>
      <c r="E103" s="48" t="str">
        <f>IFERROR(RANK(D103,$D$19:D156,0),"")</f>
        <v/>
      </c>
      <c r="F103" s="48" t="str">
        <f>IFERROR(RANK(G103,$G$19:G131,0),"")</f>
        <v/>
      </c>
      <c r="I103" s="218"/>
      <c r="J103" s="218"/>
      <c r="K103" s="218"/>
      <c r="L103" s="218"/>
      <c r="M103" s="133"/>
    </row>
    <row r="104" spans="1:13" ht="16.2" hidden="1" customHeight="1" x14ac:dyDescent="0.3">
      <c r="A104" s="48">
        <v>86</v>
      </c>
      <c r="B104" s="126" t="e">
        <f>IF('ordem de passagem'!#REF!="","",'ordem de passagem'!#REF!)</f>
        <v>#REF!</v>
      </c>
      <c r="C104" s="126" t="str">
        <f>IF('ordem de passagem'!E98="","",'ordem de passagem'!E98)</f>
        <v/>
      </c>
      <c r="D104" s="48" t="str">
        <f>IFERROR(IF(COUNTIF('ordem de passagem'!D98:D137,'ordem de passagem'!D98)=1,1,"")+A104*0.0000000001,"")</f>
        <v/>
      </c>
      <c r="E104" s="48" t="str">
        <f>IFERROR(RANK(D104,$D$19:D157,0),"")</f>
        <v/>
      </c>
      <c r="F104" s="48" t="str">
        <f>IFERROR(RANK(G104,$G$19:G132,0),"")</f>
        <v/>
      </c>
      <c r="I104" s="218"/>
      <c r="J104" s="218"/>
      <c r="K104" s="218"/>
      <c r="L104" s="218"/>
      <c r="M104" s="133"/>
    </row>
    <row r="105" spans="1:13" ht="16.2" hidden="1" customHeight="1" x14ac:dyDescent="0.3">
      <c r="A105" s="48">
        <v>87</v>
      </c>
      <c r="B105" s="126" t="e">
        <f>IF('ordem de passagem'!#REF!="","",'ordem de passagem'!#REF!)</f>
        <v>#REF!</v>
      </c>
      <c r="C105" s="126" t="str">
        <f>IF('ordem de passagem'!E99="","",'ordem de passagem'!E99)</f>
        <v/>
      </c>
      <c r="D105" s="48" t="str">
        <f>IFERROR(IF(COUNTIF('ordem de passagem'!D99:D138,'ordem de passagem'!D99)=1,1,"")+A105*0.0000000001,"")</f>
        <v/>
      </c>
      <c r="E105" s="48" t="str">
        <f>IFERROR(RANK(D105,$D$19:D158,0),"")</f>
        <v/>
      </c>
      <c r="F105" s="48" t="str">
        <f>IFERROR(RANK(G105,$G$19:G133,0),"")</f>
        <v/>
      </c>
      <c r="I105" s="218"/>
      <c r="J105" s="218"/>
      <c r="K105" s="218"/>
      <c r="L105" s="218"/>
      <c r="M105" s="133"/>
    </row>
    <row r="106" spans="1:13" ht="16.2" hidden="1" customHeight="1" x14ac:dyDescent="0.3">
      <c r="A106" s="48">
        <v>88</v>
      </c>
      <c r="B106" s="126" t="e">
        <f>IF('ordem de passagem'!#REF!="","",'ordem de passagem'!#REF!)</f>
        <v>#REF!</v>
      </c>
      <c r="C106" s="126" t="str">
        <f>IF('ordem de passagem'!E100="","",'ordem de passagem'!E100)</f>
        <v/>
      </c>
      <c r="D106" s="48" t="str">
        <f>IFERROR(IF(COUNTIF('ordem de passagem'!D100:D139,'ordem de passagem'!D100)=1,1,"")+A106*0.0000000001,"")</f>
        <v/>
      </c>
      <c r="E106" s="48" t="str">
        <f>IFERROR(RANK(D106,$D$19:D159,0),"")</f>
        <v/>
      </c>
      <c r="F106" s="48" t="str">
        <f>IFERROR(RANK(G106,$G$19:G134,0),"")</f>
        <v/>
      </c>
      <c r="I106" s="218"/>
      <c r="J106" s="218"/>
      <c r="K106" s="218"/>
      <c r="L106" s="218"/>
      <c r="M106" s="133"/>
    </row>
    <row r="107" spans="1:13" ht="16.2" hidden="1" customHeight="1" x14ac:dyDescent="0.3">
      <c r="A107" s="48">
        <v>89</v>
      </c>
      <c r="B107" s="126" t="e">
        <f>IF('ordem de passagem'!#REF!="","",'ordem de passagem'!#REF!)</f>
        <v>#REF!</v>
      </c>
      <c r="C107" s="126" t="str">
        <f>IF('ordem de passagem'!E101="","",'ordem de passagem'!E101)</f>
        <v/>
      </c>
      <c r="D107" s="48" t="str">
        <f>IFERROR(IF(COUNTIF('ordem de passagem'!D101:D140,'ordem de passagem'!D101)=1,1,"")+A107*0.0000000001,"")</f>
        <v/>
      </c>
      <c r="E107" s="48" t="str">
        <f>IFERROR(RANK(D107,$D$19:D160,0),"")</f>
        <v/>
      </c>
      <c r="F107" s="48" t="str">
        <f>IFERROR(RANK(G107,$G$19:G135,0),"")</f>
        <v/>
      </c>
      <c r="I107" s="218"/>
      <c r="J107" s="218"/>
      <c r="K107" s="218"/>
      <c r="L107" s="218"/>
      <c r="M107" s="133"/>
    </row>
    <row r="108" spans="1:13" ht="16.2" hidden="1" customHeight="1" x14ac:dyDescent="0.3">
      <c r="A108" s="48">
        <v>90</v>
      </c>
      <c r="B108" s="126" t="e">
        <f>IF('ordem de passagem'!#REF!="","",'ordem de passagem'!#REF!)</f>
        <v>#REF!</v>
      </c>
      <c r="C108" s="126" t="str">
        <f>IF('ordem de passagem'!E102="","",'ordem de passagem'!E102)</f>
        <v/>
      </c>
      <c r="D108" s="48" t="str">
        <f>IFERROR(IF(COUNTIF('ordem de passagem'!D102:D141,'ordem de passagem'!D102)=1,1,"")+A108*0.0000000001,"")</f>
        <v/>
      </c>
      <c r="E108" s="48" t="str">
        <f>IFERROR(RANK(D108,$D$19:D161,0),"")</f>
        <v/>
      </c>
      <c r="F108" s="48" t="str">
        <f>IFERROR(RANK(G108,$G$19:G136,0),"")</f>
        <v/>
      </c>
      <c r="I108" s="218"/>
      <c r="J108" s="218"/>
      <c r="K108" s="218"/>
      <c r="L108" s="218"/>
      <c r="M108" s="133"/>
    </row>
    <row r="109" spans="1:13" ht="16.2" hidden="1" customHeight="1" x14ac:dyDescent="0.3">
      <c r="A109" s="48">
        <v>91</v>
      </c>
      <c r="B109" s="126" t="e">
        <f>IF('ordem de passagem'!#REF!="","",'ordem de passagem'!#REF!)</f>
        <v>#REF!</v>
      </c>
      <c r="C109" s="126" t="str">
        <f>IF('ordem de passagem'!E103="","",'ordem de passagem'!E103)</f>
        <v/>
      </c>
      <c r="D109" s="48" t="str">
        <f>IFERROR(IF(COUNTIF('ordem de passagem'!D103:D142,'ordem de passagem'!D103)=1,1,"")+A109*0.0000000001,"")</f>
        <v/>
      </c>
      <c r="E109" s="48" t="str">
        <f>IFERROR(RANK(D109,$D$19:D162,0),"")</f>
        <v/>
      </c>
      <c r="F109" s="48" t="str">
        <f>IFERROR(RANK(G109,$G$19:G137,0),"")</f>
        <v/>
      </c>
      <c r="I109" s="218"/>
      <c r="J109" s="218"/>
      <c r="K109" s="218"/>
      <c r="L109" s="218"/>
      <c r="M109" s="133"/>
    </row>
    <row r="110" spans="1:13" ht="16.2" hidden="1" customHeight="1" x14ac:dyDescent="0.3">
      <c r="A110" s="48">
        <v>92</v>
      </c>
      <c r="B110" s="126" t="e">
        <f>IF('ordem de passagem'!#REF!="","",'ordem de passagem'!#REF!)</f>
        <v>#REF!</v>
      </c>
      <c r="C110" s="126" t="str">
        <f>IF('ordem de passagem'!E104="","",'ordem de passagem'!E104)</f>
        <v/>
      </c>
      <c r="D110" s="48" t="str">
        <f>IFERROR(IF(COUNTIF('ordem de passagem'!D104:D143,'ordem de passagem'!D104)=1,1,"")+A110*0.0000000001,"")</f>
        <v/>
      </c>
      <c r="E110" s="48" t="str">
        <f>IFERROR(RANK(D110,$D$19:D163,0),"")</f>
        <v/>
      </c>
      <c r="F110" s="48" t="str">
        <f>IFERROR(RANK(G110,$G$19:G138,0),"")</f>
        <v/>
      </c>
      <c r="I110" s="218"/>
      <c r="J110" s="218"/>
      <c r="K110" s="218"/>
      <c r="L110" s="218"/>
      <c r="M110" s="133"/>
    </row>
    <row r="111" spans="1:13" ht="16.2" hidden="1" customHeight="1" x14ac:dyDescent="0.3">
      <c r="A111" s="48">
        <v>93</v>
      </c>
      <c r="B111" s="126" t="e">
        <f>IF('ordem de passagem'!#REF!="","",'ordem de passagem'!#REF!)</f>
        <v>#REF!</v>
      </c>
      <c r="C111" s="126" t="str">
        <f>IF('ordem de passagem'!E105="","",'ordem de passagem'!E105)</f>
        <v/>
      </c>
      <c r="D111" s="48" t="str">
        <f>IFERROR(IF(COUNTIF('ordem de passagem'!D105:D144,'ordem de passagem'!D105)=1,1,"")+A111*0.0000000001,"")</f>
        <v/>
      </c>
      <c r="E111" s="48" t="str">
        <f>IFERROR(RANK(D111,$D$19:D164,0),"")</f>
        <v/>
      </c>
      <c r="F111" s="48" t="str">
        <f>IFERROR(RANK(G111,$G$19:G139,0),"")</f>
        <v/>
      </c>
      <c r="I111" s="218"/>
      <c r="J111" s="218"/>
      <c r="K111" s="218"/>
      <c r="L111" s="218"/>
      <c r="M111" s="133"/>
    </row>
    <row r="112" spans="1:13" ht="16.2" hidden="1" customHeight="1" x14ac:dyDescent="0.3">
      <c r="A112" s="48">
        <v>94</v>
      </c>
      <c r="B112" s="126" t="e">
        <f>IF('ordem de passagem'!#REF!="","",'ordem de passagem'!#REF!)</f>
        <v>#REF!</v>
      </c>
      <c r="C112" s="126" t="str">
        <f>IF('ordem de passagem'!E106="","",'ordem de passagem'!E106)</f>
        <v/>
      </c>
      <c r="D112" s="48" t="str">
        <f>IFERROR(IF(COUNTIF('ordem de passagem'!D106:D145,'ordem de passagem'!D106)=1,1,"")+A112*0.0000000001,"")</f>
        <v/>
      </c>
      <c r="E112" s="48" t="str">
        <f>IFERROR(RANK(D112,$D$19:D165,0),"")</f>
        <v/>
      </c>
      <c r="F112" s="48" t="str">
        <f>IFERROR(RANK(G112,$G$19:G140,0),"")</f>
        <v/>
      </c>
      <c r="I112" s="218"/>
      <c r="J112" s="218"/>
      <c r="K112" s="218"/>
      <c r="L112" s="218"/>
      <c r="M112" s="133"/>
    </row>
    <row r="113" spans="1:13" ht="16.2" hidden="1" customHeight="1" x14ac:dyDescent="0.3">
      <c r="A113" s="48">
        <v>95</v>
      </c>
      <c r="B113" s="126" t="e">
        <f>IF('ordem de passagem'!#REF!="","",'ordem de passagem'!#REF!)</f>
        <v>#REF!</v>
      </c>
      <c r="C113" s="126" t="str">
        <f>IF('ordem de passagem'!E107="","",'ordem de passagem'!E107)</f>
        <v/>
      </c>
      <c r="D113" s="48" t="str">
        <f>IFERROR(IF(COUNTIF('ordem de passagem'!D107:D146,'ordem de passagem'!D107)=1,1,"")+A113*0.0000000001,"")</f>
        <v/>
      </c>
      <c r="E113" s="48" t="str">
        <f>IFERROR(RANK(D113,$D$19:D166,0),"")</f>
        <v/>
      </c>
      <c r="F113" s="48" t="str">
        <f>IFERROR(RANK(G113,$G$19:G141,0),"")</f>
        <v/>
      </c>
      <c r="I113" s="218"/>
      <c r="J113" s="218"/>
      <c r="K113" s="218"/>
      <c r="L113" s="218"/>
      <c r="M113" s="133"/>
    </row>
    <row r="114" spans="1:13" ht="16.2" hidden="1" customHeight="1" x14ac:dyDescent="0.3">
      <c r="A114" s="48">
        <v>96</v>
      </c>
      <c r="B114" s="126" t="e">
        <f>IF('ordem de passagem'!#REF!="","",'ordem de passagem'!#REF!)</f>
        <v>#REF!</v>
      </c>
      <c r="C114" s="126" t="str">
        <f>IF('ordem de passagem'!E108="","",'ordem de passagem'!E108)</f>
        <v/>
      </c>
      <c r="D114" s="48" t="str">
        <f>IFERROR(IF(COUNTIF('ordem de passagem'!D108:D147,'ordem de passagem'!D108)=1,1,"")+A114*0.0000000001,"")</f>
        <v/>
      </c>
      <c r="E114" s="48" t="str">
        <f>IFERROR(RANK(D114,$D$19:D167,0),"")</f>
        <v/>
      </c>
      <c r="F114" s="48" t="str">
        <f>IFERROR(RANK(G114,$G$19:G142,0),"")</f>
        <v/>
      </c>
      <c r="I114" s="218"/>
      <c r="J114" s="218"/>
      <c r="K114" s="218"/>
      <c r="L114" s="218"/>
      <c r="M114" s="133"/>
    </row>
    <row r="115" spans="1:13" ht="16.2" hidden="1" customHeight="1" x14ac:dyDescent="0.3">
      <c r="A115" s="48">
        <v>97</v>
      </c>
      <c r="B115" s="126" t="e">
        <f>IF('ordem de passagem'!#REF!="","",'ordem de passagem'!#REF!)</f>
        <v>#REF!</v>
      </c>
      <c r="C115" s="126" t="str">
        <f>IF('ordem de passagem'!E109="","",'ordem de passagem'!E109)</f>
        <v/>
      </c>
      <c r="D115" s="48" t="str">
        <f>IFERROR(IF(COUNTIF('ordem de passagem'!D109:D148,'ordem de passagem'!D109)=1,1,"")+A115*0.0000000001,"")</f>
        <v/>
      </c>
      <c r="E115" s="48" t="str">
        <f>IFERROR(RANK(D115,$D$19:D168,0),"")</f>
        <v/>
      </c>
      <c r="F115" s="48" t="str">
        <f>IFERROR(RANK(G115,$G$19:G143,0),"")</f>
        <v/>
      </c>
      <c r="I115" s="218"/>
      <c r="J115" s="218"/>
      <c r="K115" s="218"/>
      <c r="L115" s="218"/>
      <c r="M115" s="133"/>
    </row>
    <row r="116" spans="1:13" ht="16.2" hidden="1" customHeight="1" x14ac:dyDescent="0.3">
      <c r="A116" s="48">
        <v>98</v>
      </c>
      <c r="B116" s="126" t="e">
        <f>IF('ordem de passagem'!#REF!="","",'ordem de passagem'!#REF!)</f>
        <v>#REF!</v>
      </c>
      <c r="C116" s="126" t="str">
        <f>IF('ordem de passagem'!E110="","",'ordem de passagem'!E110)</f>
        <v/>
      </c>
      <c r="D116" s="48" t="str">
        <f>IFERROR(IF(COUNTIF('ordem de passagem'!D110:D149,'ordem de passagem'!D110)=1,1,"")+A116*0.0000000001,"")</f>
        <v/>
      </c>
      <c r="E116" s="48" t="str">
        <f>IFERROR(RANK(D116,$D$19:D169,0),"")</f>
        <v/>
      </c>
      <c r="F116" s="48" t="str">
        <f>IFERROR(RANK(G116,$G$19:G144,0),"")</f>
        <v/>
      </c>
      <c r="I116" s="218"/>
      <c r="J116" s="218"/>
      <c r="K116" s="218"/>
      <c r="L116" s="218"/>
      <c r="M116" s="133"/>
    </row>
    <row r="117" spans="1:13" ht="16.2" hidden="1" customHeight="1" x14ac:dyDescent="0.3">
      <c r="A117" s="48">
        <v>99</v>
      </c>
      <c r="B117" s="126" t="e">
        <f>IF('ordem de passagem'!#REF!="","",'ordem de passagem'!#REF!)</f>
        <v>#REF!</v>
      </c>
      <c r="C117" s="126" t="str">
        <f>IF('ordem de passagem'!E111="","",'ordem de passagem'!E111)</f>
        <v/>
      </c>
      <c r="D117" s="48" t="str">
        <f>IFERROR(IF(COUNTIF('ordem de passagem'!D111:D150,'ordem de passagem'!D111)=1,1,"")+A117*0.0000000001,"")</f>
        <v/>
      </c>
      <c r="E117" s="48" t="str">
        <f>IFERROR(RANK(D117,$D$19:D170,0),"")</f>
        <v/>
      </c>
      <c r="F117" s="48" t="str">
        <f>IFERROR(RANK(G117,$G$19:G145,0),"")</f>
        <v/>
      </c>
      <c r="I117" s="218"/>
      <c r="J117" s="218"/>
      <c r="K117" s="218"/>
      <c r="L117" s="218"/>
      <c r="M117" s="133"/>
    </row>
    <row r="118" spans="1:13" ht="16.2" hidden="1" customHeight="1" x14ac:dyDescent="0.3">
      <c r="A118" s="48">
        <v>100</v>
      </c>
      <c r="B118" s="126" t="e">
        <f>IF('ordem de passagem'!#REF!="","",'ordem de passagem'!#REF!)</f>
        <v>#REF!</v>
      </c>
      <c r="C118" s="126" t="str">
        <f>IF('ordem de passagem'!E112="","",'ordem de passagem'!E112)</f>
        <v/>
      </c>
      <c r="D118" s="48" t="str">
        <f>IFERROR(IF(COUNTIF('ordem de passagem'!D112:D151,'ordem de passagem'!D112)=1,1,"")+A118*0.0000000001,"")</f>
        <v/>
      </c>
      <c r="E118" s="48" t="str">
        <f>IFERROR(RANK(D118,$D$19:D171,0),"")</f>
        <v/>
      </c>
      <c r="F118" s="48" t="str">
        <f>IFERROR(RANK(G118,$G$19:G146,0),"")</f>
        <v/>
      </c>
      <c r="I118" s="218"/>
      <c r="J118" s="218"/>
      <c r="K118" s="218"/>
      <c r="L118" s="218"/>
      <c r="M118" s="133"/>
    </row>
    <row r="119" spans="1:13" ht="16.2" hidden="1" customHeight="1" x14ac:dyDescent="0.3">
      <c r="A119" s="48">
        <v>101</v>
      </c>
      <c r="B119" s="126" t="e">
        <f>IF('ordem de passagem'!#REF!="","",'ordem de passagem'!#REF!)</f>
        <v>#REF!</v>
      </c>
      <c r="C119" s="126" t="str">
        <f>IF('ordem de passagem'!E113="","",'ordem de passagem'!E113)</f>
        <v/>
      </c>
      <c r="D119" s="48" t="str">
        <f>IFERROR(IF(COUNTIF('ordem de passagem'!D113:D152,'ordem de passagem'!D113)=1,1,"")+A119*0.0000000001,"")</f>
        <v/>
      </c>
      <c r="E119" s="48" t="str">
        <f>IFERROR(RANK(D119,$D$19:D172,0),"")</f>
        <v/>
      </c>
      <c r="F119" s="48" t="str">
        <f>IFERROR(RANK(G119,$G$19:G147,0),"")</f>
        <v/>
      </c>
      <c r="I119" s="218"/>
      <c r="J119" s="218"/>
      <c r="K119" s="218"/>
      <c r="L119" s="218"/>
      <c r="M119" s="51"/>
    </row>
    <row r="120" spans="1:13" ht="16.2" hidden="1" customHeight="1" x14ac:dyDescent="0.3">
      <c r="A120" s="48">
        <v>102</v>
      </c>
      <c r="B120" s="126" t="e">
        <f>IF('ordem de passagem'!#REF!="","",'ordem de passagem'!#REF!)</f>
        <v>#REF!</v>
      </c>
      <c r="C120" s="126" t="str">
        <f>IF('ordem de passagem'!E114="","",'ordem de passagem'!E114)</f>
        <v/>
      </c>
      <c r="D120" s="48" t="str">
        <f>IFERROR(IF(COUNTIF('ordem de passagem'!D114:D153,'ordem de passagem'!D114)=1,1,"")+A120*0.0000000001,"")</f>
        <v/>
      </c>
      <c r="E120" s="48" t="str">
        <f>IFERROR(RANK(D120,$D$19:D173,0),"")</f>
        <v/>
      </c>
      <c r="F120" s="48" t="str">
        <f>IFERROR(RANK(G120,$G$19:G148,0),"")</f>
        <v/>
      </c>
      <c r="I120" s="218"/>
      <c r="J120" s="218"/>
      <c r="K120" s="218"/>
      <c r="L120" s="218"/>
      <c r="M120" s="51"/>
    </row>
    <row r="121" spans="1:13" ht="16.2" hidden="1" customHeight="1" x14ac:dyDescent="0.3">
      <c r="A121" s="48">
        <v>103</v>
      </c>
      <c r="B121" s="126" t="e">
        <f>IF('ordem de passagem'!#REF!="","",'ordem de passagem'!#REF!)</f>
        <v>#REF!</v>
      </c>
      <c r="C121" s="126" t="str">
        <f>IF('ordem de passagem'!E115="","",'ordem de passagem'!E115)</f>
        <v/>
      </c>
      <c r="D121" s="48" t="str">
        <f>IFERROR(IF(COUNTIF('ordem de passagem'!D115:D154,'ordem de passagem'!D115)=1,1,"")+A121*0.0000000001,"")</f>
        <v/>
      </c>
      <c r="E121" s="48" t="str">
        <f>IFERROR(RANK(D121,$D$19:D174,0),"")</f>
        <v/>
      </c>
      <c r="F121" s="48" t="str">
        <f>IFERROR(RANK(G121,$G$19:G149,0),"")</f>
        <v/>
      </c>
      <c r="I121" s="218"/>
      <c r="J121" s="218"/>
      <c r="K121" s="218"/>
      <c r="L121" s="218"/>
      <c r="M121" s="51"/>
    </row>
    <row r="122" spans="1:13" ht="16.2" hidden="1" customHeight="1" x14ac:dyDescent="0.3">
      <c r="A122" s="48">
        <v>104</v>
      </c>
      <c r="B122" s="126" t="e">
        <f>IF('ordem de passagem'!#REF!="","",'ordem de passagem'!#REF!)</f>
        <v>#REF!</v>
      </c>
      <c r="C122" s="126" t="str">
        <f>IF('ordem de passagem'!E116="","",'ordem de passagem'!E116)</f>
        <v/>
      </c>
      <c r="D122" s="48" t="str">
        <f>IFERROR(IF(COUNTIF('ordem de passagem'!D116:D155,'ordem de passagem'!D116)=1,1,"")+A122*0.0000000001,"")</f>
        <v/>
      </c>
      <c r="E122" s="48" t="str">
        <f>IFERROR(RANK(D122,$D$19:D175,0),"")</f>
        <v/>
      </c>
      <c r="F122" s="48" t="str">
        <f>IFERROR(RANK(G122,$G$19:G150,0),"")</f>
        <v/>
      </c>
      <c r="I122" s="218"/>
      <c r="J122" s="218"/>
      <c r="K122" s="218"/>
      <c r="L122" s="218"/>
      <c r="M122" s="51"/>
    </row>
    <row r="123" spans="1:13" ht="16.2" hidden="1" customHeight="1" x14ac:dyDescent="0.3">
      <c r="A123" s="48">
        <v>105</v>
      </c>
      <c r="B123" s="126" t="e">
        <f>IF('ordem de passagem'!#REF!="","",'ordem de passagem'!#REF!)</f>
        <v>#REF!</v>
      </c>
      <c r="C123" s="126" t="str">
        <f>IF('ordem de passagem'!E117="","",'ordem de passagem'!E117)</f>
        <v/>
      </c>
      <c r="D123" s="48" t="str">
        <f>IFERROR(IF(COUNTIF('ordem de passagem'!D117:D156,'ordem de passagem'!D117)=1,1,"")+A123*0.0000000001,"")</f>
        <v/>
      </c>
      <c r="E123" s="48" t="str">
        <f>IFERROR(RANK(D123,$D$19:D176,0),"")</f>
        <v/>
      </c>
      <c r="F123" s="48" t="str">
        <f>IFERROR(RANK(G123,$G$19:G151,0),"")</f>
        <v/>
      </c>
      <c r="I123" s="218"/>
      <c r="J123" s="218"/>
      <c r="K123" s="218"/>
      <c r="L123" s="218"/>
      <c r="M123" s="51"/>
    </row>
    <row r="124" spans="1:13" ht="16.2" hidden="1" customHeight="1" x14ac:dyDescent="0.3">
      <c r="A124" s="48">
        <v>106</v>
      </c>
      <c r="B124" s="126" t="e">
        <f>IF('ordem de passagem'!#REF!="","",'ordem de passagem'!#REF!)</f>
        <v>#REF!</v>
      </c>
      <c r="C124" s="126" t="str">
        <f>IF('ordem de passagem'!E118="","",'ordem de passagem'!E118)</f>
        <v/>
      </c>
      <c r="D124" s="48" t="str">
        <f>IFERROR(IF(COUNTIF('ordem de passagem'!D118:D157,'ordem de passagem'!D118)=1,1,"")+A124*0.0000000001,"")</f>
        <v/>
      </c>
      <c r="E124" s="48" t="str">
        <f>IFERROR(RANK(D124,$D$19:D177,0),"")</f>
        <v/>
      </c>
      <c r="F124" s="48" t="str">
        <f>IFERROR(RANK(G124,$G$19:G152,0),"")</f>
        <v/>
      </c>
      <c r="I124" s="218"/>
      <c r="J124" s="218"/>
      <c r="K124" s="218"/>
      <c r="L124" s="218"/>
      <c r="M124" s="51"/>
    </row>
    <row r="125" spans="1:13" ht="16.2" hidden="1" customHeight="1" x14ac:dyDescent="0.3">
      <c r="A125" s="48">
        <v>107</v>
      </c>
      <c r="B125" s="126" t="e">
        <f>IF('ordem de passagem'!#REF!="","",'ordem de passagem'!#REF!)</f>
        <v>#REF!</v>
      </c>
      <c r="C125" s="126" t="str">
        <f>IF('ordem de passagem'!E119="","",'ordem de passagem'!E119)</f>
        <v/>
      </c>
      <c r="D125" s="48" t="str">
        <f>IFERROR(IF(COUNTIF('ordem de passagem'!D119:D158,'ordem de passagem'!D119)=1,1,"")+A125*0.0000000001,"")</f>
        <v/>
      </c>
      <c r="E125" s="48" t="str">
        <f>IFERROR(RANK(D125,$D$19:D178,0),"")</f>
        <v/>
      </c>
      <c r="F125" s="48" t="str">
        <f>IFERROR(RANK(G125,$G$19:G153,0),"")</f>
        <v/>
      </c>
      <c r="I125" s="218"/>
      <c r="J125" s="218"/>
      <c r="K125" s="218"/>
      <c r="L125" s="218"/>
      <c r="M125" s="51"/>
    </row>
    <row r="126" spans="1:13" ht="16.2" hidden="1" customHeight="1" x14ac:dyDescent="0.3">
      <c r="A126" s="48">
        <v>108</v>
      </c>
      <c r="B126" s="126" t="e">
        <f>IF('ordem de passagem'!#REF!="","",'ordem de passagem'!#REF!)</f>
        <v>#REF!</v>
      </c>
      <c r="C126" s="126" t="str">
        <f>IF('ordem de passagem'!E120="","",'ordem de passagem'!E120)</f>
        <v/>
      </c>
      <c r="D126" s="48" t="str">
        <f>IFERROR(IF(COUNTIF('ordem de passagem'!D120:D159,'ordem de passagem'!D120)=1,1,"")+A126*0.0000000001,"")</f>
        <v/>
      </c>
      <c r="E126" s="48" t="str">
        <f>IFERROR(RANK(D126,$D$19:D179,0),"")</f>
        <v/>
      </c>
      <c r="F126" s="48" t="str">
        <f>IFERROR(RANK(G126,$G$19:G154,0),"")</f>
        <v/>
      </c>
      <c r="I126" s="218"/>
      <c r="J126" s="218"/>
      <c r="K126" s="218"/>
      <c r="L126" s="218"/>
      <c r="M126" s="51"/>
    </row>
    <row r="127" spans="1:13" ht="16.2" hidden="1" customHeight="1" x14ac:dyDescent="0.3">
      <c r="A127" s="48">
        <v>109</v>
      </c>
      <c r="B127" s="126" t="e">
        <f>IF('ordem de passagem'!#REF!="","",'ordem de passagem'!#REF!)</f>
        <v>#REF!</v>
      </c>
      <c r="C127" s="126" t="str">
        <f>IF('ordem de passagem'!E121="","",'ordem de passagem'!E121)</f>
        <v/>
      </c>
      <c r="D127" s="48" t="str">
        <f>IFERROR(IF(COUNTIF('ordem de passagem'!D121:D160,'ordem de passagem'!D121)=1,1,"")+A127*0.0000000001,"")</f>
        <v/>
      </c>
      <c r="E127" s="48" t="str">
        <f>IFERROR(RANK(D127,$D$19:D180,0),"")</f>
        <v/>
      </c>
      <c r="F127" s="48" t="str">
        <f>IFERROR(RANK(G127,$G$19:G155,0),"")</f>
        <v/>
      </c>
      <c r="I127" s="218"/>
      <c r="J127" s="218"/>
      <c r="K127" s="218"/>
      <c r="L127" s="218"/>
      <c r="M127" s="51"/>
    </row>
    <row r="128" spans="1:13" ht="16.2" hidden="1" customHeight="1" x14ac:dyDescent="0.3">
      <c r="A128" s="48">
        <v>110</v>
      </c>
      <c r="B128" s="126" t="e">
        <f>IF('ordem de passagem'!#REF!="","",'ordem de passagem'!#REF!)</f>
        <v>#REF!</v>
      </c>
      <c r="C128" s="126" t="str">
        <f>IF('ordem de passagem'!E122="","",'ordem de passagem'!E122)</f>
        <v/>
      </c>
      <c r="D128" s="48" t="str">
        <f>IFERROR(IF(COUNTIF('ordem de passagem'!D122:D161,'ordem de passagem'!D122)=1,1,"")+A128*0.0000000001,"")</f>
        <v/>
      </c>
      <c r="E128" s="48" t="str">
        <f>IFERROR(RANK(D128,$D$19:D181,0),"")</f>
        <v/>
      </c>
      <c r="F128" s="48" t="str">
        <f>IFERROR(RANK(G128,$G$19:G156,0),"")</f>
        <v/>
      </c>
      <c r="I128" s="218"/>
      <c r="J128" s="218"/>
      <c r="K128" s="218"/>
      <c r="L128" s="218"/>
      <c r="M128" s="51"/>
    </row>
    <row r="129" spans="1:13" ht="16.2" hidden="1" customHeight="1" x14ac:dyDescent="0.3">
      <c r="A129" s="48">
        <v>111</v>
      </c>
      <c r="B129" s="126" t="e">
        <f>IF('ordem de passagem'!#REF!="","",'ordem de passagem'!#REF!)</f>
        <v>#REF!</v>
      </c>
      <c r="C129" s="126" t="str">
        <f>IF('ordem de passagem'!E123="","",'ordem de passagem'!E123)</f>
        <v/>
      </c>
      <c r="D129" s="48" t="str">
        <f>IFERROR(IF(COUNTIF('ordem de passagem'!D123:D162,'ordem de passagem'!D123)=1,1,"")+A129*0.0000000001,"")</f>
        <v/>
      </c>
      <c r="E129" s="48" t="str">
        <f>IFERROR(RANK(D129,$D$19:D182,0),"")</f>
        <v/>
      </c>
      <c r="F129" s="48" t="str">
        <f>IFERROR(RANK(G129,$G$19:G157,0),"")</f>
        <v/>
      </c>
      <c r="I129" s="218"/>
      <c r="J129" s="218"/>
      <c r="K129" s="218"/>
      <c r="L129" s="218"/>
      <c r="M129" s="51"/>
    </row>
    <row r="130" spans="1:13" ht="16.2" hidden="1" customHeight="1" x14ac:dyDescent="0.3">
      <c r="A130" s="48">
        <v>112</v>
      </c>
      <c r="B130" s="126" t="e">
        <f>IF('ordem de passagem'!#REF!="","",'ordem de passagem'!#REF!)</f>
        <v>#REF!</v>
      </c>
      <c r="C130" s="126" t="str">
        <f>IF('ordem de passagem'!E124="","",'ordem de passagem'!E124)</f>
        <v/>
      </c>
      <c r="D130" s="48" t="str">
        <f>IFERROR(IF(COUNTIF('ordem de passagem'!D124:D163,'ordem de passagem'!D124)=1,1,"")+A130*0.0000000001,"")</f>
        <v/>
      </c>
      <c r="E130" s="48" t="str">
        <f>IFERROR(RANK(D130,$D$19:D183,0),"")</f>
        <v/>
      </c>
      <c r="F130" s="48" t="str">
        <f>IFERROR(RANK(G130,$G$19:G158,0),"")</f>
        <v/>
      </c>
      <c r="I130" s="218"/>
      <c r="J130" s="218"/>
      <c r="K130" s="218"/>
      <c r="L130" s="218"/>
      <c r="M130" s="51"/>
    </row>
    <row r="131" spans="1:13" ht="16.2" hidden="1" customHeight="1" x14ac:dyDescent="0.3">
      <c r="A131" s="48">
        <v>113</v>
      </c>
      <c r="B131" s="126" t="e">
        <f>IF('ordem de passagem'!#REF!="","",'ordem de passagem'!#REF!)</f>
        <v>#REF!</v>
      </c>
      <c r="C131" s="126" t="str">
        <f>IF('ordem de passagem'!E125="","",'ordem de passagem'!E125)</f>
        <v/>
      </c>
      <c r="D131" s="48" t="str">
        <f>IFERROR(IF(COUNTIF('ordem de passagem'!D125:D164,'ordem de passagem'!D125)=1,1,"")+A131*0.0000000001,"")</f>
        <v/>
      </c>
      <c r="E131" s="48" t="str">
        <f>IFERROR(RANK(D131,$D$19:D184,0),"")</f>
        <v/>
      </c>
      <c r="F131" s="48" t="str">
        <f>IFERROR(RANK(G131,$G$19:G159,0),"")</f>
        <v/>
      </c>
      <c r="I131" s="218"/>
      <c r="J131" s="218"/>
      <c r="K131" s="218"/>
      <c r="L131" s="218"/>
      <c r="M131" s="51"/>
    </row>
    <row r="132" spans="1:13" ht="16.2" hidden="1" customHeight="1" x14ac:dyDescent="0.3">
      <c r="A132" s="48">
        <v>114</v>
      </c>
      <c r="B132" s="126" t="e">
        <f>IF('ordem de passagem'!#REF!="","",'ordem de passagem'!#REF!)</f>
        <v>#REF!</v>
      </c>
      <c r="C132" s="126" t="str">
        <f>IF('ordem de passagem'!E126="","",'ordem de passagem'!E126)</f>
        <v/>
      </c>
      <c r="D132" s="48" t="str">
        <f>IFERROR(IF(COUNTIF('ordem de passagem'!D126:D165,'ordem de passagem'!D126)=1,1,"")+A132*0.0000000001,"")</f>
        <v/>
      </c>
      <c r="E132" s="48" t="str">
        <f>IFERROR(RANK(D132,$D$19:D185,0),"")</f>
        <v/>
      </c>
      <c r="F132" s="48" t="str">
        <f>IFERROR(RANK(G132,$G$19:G160,0),"")</f>
        <v/>
      </c>
      <c r="I132" s="218"/>
      <c r="J132" s="218"/>
      <c r="K132" s="218"/>
      <c r="L132" s="218"/>
      <c r="M132" s="51"/>
    </row>
    <row r="133" spans="1:13" ht="16.2" hidden="1" customHeight="1" x14ac:dyDescent="0.3">
      <c r="A133" s="48">
        <v>115</v>
      </c>
      <c r="B133" s="126" t="e">
        <f>IF('ordem de passagem'!#REF!="","",'ordem de passagem'!#REF!)</f>
        <v>#REF!</v>
      </c>
      <c r="C133" s="126" t="str">
        <f>IF('ordem de passagem'!E127="","",'ordem de passagem'!E127)</f>
        <v/>
      </c>
      <c r="D133" s="48" t="str">
        <f>IFERROR(IF(COUNTIF('ordem de passagem'!D127:D166,'ordem de passagem'!D127)=1,1,"")+A133*0.0000000001,"")</f>
        <v/>
      </c>
      <c r="E133" s="48" t="str">
        <f>IFERROR(RANK(D133,$D$19:D186,0),"")</f>
        <v/>
      </c>
      <c r="F133" s="48" t="str">
        <f>IFERROR(RANK(G133,$G$19:G161,0),"")</f>
        <v/>
      </c>
      <c r="I133" s="218"/>
      <c r="J133" s="218"/>
      <c r="K133" s="218"/>
      <c r="L133" s="218"/>
      <c r="M133" s="51"/>
    </row>
    <row r="134" spans="1:13" ht="16.2" hidden="1" customHeight="1" x14ac:dyDescent="0.3">
      <c r="A134" s="48">
        <v>116</v>
      </c>
      <c r="B134" s="126" t="e">
        <f>IF('ordem de passagem'!#REF!="","",'ordem de passagem'!#REF!)</f>
        <v>#REF!</v>
      </c>
      <c r="C134" s="126" t="str">
        <f>IF('ordem de passagem'!E128="","",'ordem de passagem'!E128)</f>
        <v/>
      </c>
      <c r="D134" s="48" t="str">
        <f>IFERROR(IF(COUNTIF('ordem de passagem'!D128:D167,'ordem de passagem'!D128)=1,1,"")+A134*0.0000000001,"")</f>
        <v/>
      </c>
      <c r="E134" s="48" t="str">
        <f>IFERROR(RANK(D134,$D$19:D187,0),"")</f>
        <v/>
      </c>
      <c r="F134" s="48" t="str">
        <f>IFERROR(RANK(G134,$G$19:G162,0),"")</f>
        <v/>
      </c>
      <c r="I134" s="218"/>
      <c r="J134" s="218"/>
      <c r="K134" s="218"/>
      <c r="L134" s="218"/>
      <c r="M134" s="51"/>
    </row>
    <row r="135" spans="1:13" ht="16.2" hidden="1" customHeight="1" x14ac:dyDescent="0.3">
      <c r="A135" s="48">
        <v>117</v>
      </c>
      <c r="B135" s="126" t="e">
        <f>IF('ordem de passagem'!#REF!="","",'ordem de passagem'!#REF!)</f>
        <v>#REF!</v>
      </c>
      <c r="C135" s="126" t="str">
        <f>IF('ordem de passagem'!E129="","",'ordem de passagem'!E129)</f>
        <v/>
      </c>
      <c r="D135" s="48" t="str">
        <f>IFERROR(IF(COUNTIF('ordem de passagem'!D129:D168,'ordem de passagem'!D129)=1,1,"")+A135*0.0000000001,"")</f>
        <v/>
      </c>
      <c r="E135" s="48" t="str">
        <f>IFERROR(RANK(D135,$D$19:D188,0),"")</f>
        <v/>
      </c>
      <c r="F135" s="48" t="str">
        <f>IFERROR(RANK(G135,$G$19:G163,0),"")</f>
        <v/>
      </c>
      <c r="I135" s="218"/>
      <c r="J135" s="218"/>
      <c r="K135" s="218"/>
      <c r="L135" s="218"/>
      <c r="M135" s="51"/>
    </row>
    <row r="136" spans="1:13" ht="16.2" hidden="1" customHeight="1" x14ac:dyDescent="0.3">
      <c r="A136" s="48">
        <v>118</v>
      </c>
      <c r="B136" s="126" t="e">
        <f>IF('ordem de passagem'!#REF!="","",'ordem de passagem'!#REF!)</f>
        <v>#REF!</v>
      </c>
      <c r="C136" s="126" t="str">
        <f>IF('ordem de passagem'!E130="","",'ordem de passagem'!E130)</f>
        <v/>
      </c>
      <c r="D136" s="48" t="str">
        <f>IFERROR(IF(COUNTIF('ordem de passagem'!D130:D169,'ordem de passagem'!D130)=1,1,"")+A136*0.0000000001,"")</f>
        <v/>
      </c>
      <c r="E136" s="48" t="str">
        <f>IFERROR(RANK(D136,$D$19:D189,0),"")</f>
        <v/>
      </c>
      <c r="F136" s="48" t="str">
        <f>IFERROR(RANK(G136,$G$19:G164,0),"")</f>
        <v/>
      </c>
      <c r="I136" s="218"/>
      <c r="J136" s="218"/>
      <c r="K136" s="218"/>
      <c r="L136" s="218"/>
      <c r="M136" s="51"/>
    </row>
    <row r="137" spans="1:13" ht="16.2" hidden="1" customHeight="1" x14ac:dyDescent="0.3">
      <c r="A137" s="48">
        <v>119</v>
      </c>
      <c r="B137" s="126" t="e">
        <f>IF('ordem de passagem'!#REF!="","",'ordem de passagem'!#REF!)</f>
        <v>#REF!</v>
      </c>
      <c r="C137" s="126" t="str">
        <f>IF('ordem de passagem'!E131="","",'ordem de passagem'!E131)</f>
        <v/>
      </c>
      <c r="D137" s="48" t="str">
        <f>IFERROR(IF(COUNTIF('ordem de passagem'!D131:D170,'ordem de passagem'!D131)=1,1,"")+A137*0.0000000001,"")</f>
        <v/>
      </c>
      <c r="E137" s="48" t="str">
        <f>IFERROR(RANK(D137,$D$19:D190,0),"")</f>
        <v/>
      </c>
      <c r="F137" s="48" t="str">
        <f>IFERROR(RANK(G137,$G$19:G165,0),"")</f>
        <v/>
      </c>
      <c r="I137" s="218"/>
      <c r="J137" s="218"/>
      <c r="K137" s="218"/>
      <c r="L137" s="218"/>
      <c r="M137" s="51"/>
    </row>
    <row r="138" spans="1:13" ht="16.2" hidden="1" customHeight="1" x14ac:dyDescent="0.3">
      <c r="A138" s="48">
        <v>120</v>
      </c>
      <c r="B138" s="126" t="e">
        <f>IF('ordem de passagem'!#REF!="","",'ordem de passagem'!#REF!)</f>
        <v>#REF!</v>
      </c>
      <c r="C138" s="126" t="str">
        <f>IF('ordem de passagem'!E132="","",'ordem de passagem'!E132)</f>
        <v/>
      </c>
      <c r="D138" s="48" t="str">
        <f>IFERROR(IF(COUNTIF('ordem de passagem'!D132:D171,'ordem de passagem'!D132)=1,1,"")+A138*0.0000000001,"")</f>
        <v/>
      </c>
      <c r="E138" s="48" t="str">
        <f>IFERROR(RANK(D138,$D$19:D191,0),"")</f>
        <v/>
      </c>
      <c r="F138" s="48" t="str">
        <f>IFERROR(RANK(G138,$G$19:G166,0),"")</f>
        <v/>
      </c>
      <c r="I138" s="218"/>
      <c r="J138" s="218"/>
      <c r="K138" s="218"/>
      <c r="L138" s="218"/>
      <c r="M138" s="51"/>
    </row>
    <row r="139" spans="1:13" ht="16.2" hidden="1" customHeight="1" x14ac:dyDescent="0.3">
      <c r="A139" s="48">
        <v>121</v>
      </c>
      <c r="B139" s="126" t="e">
        <f>IF('ordem de passagem'!#REF!="","",'ordem de passagem'!#REF!)</f>
        <v>#REF!</v>
      </c>
      <c r="C139" s="126" t="e">
        <f>IF('ordem de passagem'!#REF!="","",'ordem de passagem'!#REF!)</f>
        <v>#REF!</v>
      </c>
      <c r="D139" s="48" t="str">
        <f>IFERROR(IF(COUNTIF('ordem de passagem'!D133:D172,'ordem de passagem'!D133)=1,1,"")+A139*0.0000000001,"")</f>
        <v/>
      </c>
      <c r="E139" s="48" t="str">
        <f>IFERROR(RANK(D139,$D$19:D192,0),"")</f>
        <v/>
      </c>
      <c r="F139" s="48" t="str">
        <f>IFERROR(RANK(G139,$G$19:G167,0),"")</f>
        <v/>
      </c>
      <c r="I139" s="218"/>
      <c r="J139" s="218"/>
      <c r="K139" s="218"/>
      <c r="L139" s="218"/>
      <c r="M139" s="51"/>
    </row>
    <row r="140" spans="1:13" ht="16.2" hidden="1" customHeight="1" x14ac:dyDescent="0.3">
      <c r="A140" s="48">
        <v>122</v>
      </c>
      <c r="B140" s="126" t="e">
        <f>IF('ordem de passagem'!#REF!="","",'ordem de passagem'!#REF!)</f>
        <v>#REF!</v>
      </c>
      <c r="C140" s="126" t="e">
        <f>IF('ordem de passagem'!#REF!="","",'ordem de passagem'!#REF!)</f>
        <v>#REF!</v>
      </c>
      <c r="D140" s="48" t="str">
        <f>IFERROR(IF(COUNTIF('ordem de passagem'!D134:D173,'ordem de passagem'!D134)=1,1,"")+A140*0.0000000001,"")</f>
        <v/>
      </c>
      <c r="E140" s="48" t="str">
        <f>IFERROR(RANK(D140,$D$19:D193,0),"")</f>
        <v/>
      </c>
      <c r="F140" s="48" t="str">
        <f>IFERROR(RANK(G140,$G$19:G168,0),"")</f>
        <v/>
      </c>
      <c r="I140" s="218"/>
      <c r="J140" s="218"/>
      <c r="K140" s="218"/>
      <c r="L140" s="218"/>
      <c r="M140" s="51"/>
    </row>
    <row r="141" spans="1:13" ht="16.2" hidden="1" customHeight="1" x14ac:dyDescent="0.3">
      <c r="A141" s="48">
        <v>123</v>
      </c>
      <c r="B141" s="126" t="e">
        <f>IF('ordem de passagem'!#REF!="","",'ordem de passagem'!#REF!)</f>
        <v>#REF!</v>
      </c>
      <c r="C141" s="126" t="str">
        <f>IF('ordem de passagem'!E133="","",'ordem de passagem'!E133)</f>
        <v/>
      </c>
      <c r="D141" s="48" t="str">
        <f>IFERROR(IF(COUNTIF('ordem de passagem'!D135:D174,'ordem de passagem'!D135)=1,1,"")+A141*0.0000000001,"")</f>
        <v/>
      </c>
      <c r="E141" s="48" t="str">
        <f>IFERROR(RANK(D141,$D$19:D194,0),"")</f>
        <v/>
      </c>
      <c r="F141" s="48" t="str">
        <f>IFERROR(RANK(G141,$G$19:G169,0),"")</f>
        <v/>
      </c>
      <c r="I141" s="218"/>
      <c r="J141" s="218"/>
      <c r="K141" s="218"/>
      <c r="L141" s="218"/>
      <c r="M141" s="51"/>
    </row>
    <row r="142" spans="1:13" ht="16.2" hidden="1" customHeight="1" x14ac:dyDescent="0.3">
      <c r="A142" s="48">
        <v>124</v>
      </c>
      <c r="B142" s="126" t="e">
        <f>IF('ordem de passagem'!#REF!="","",'ordem de passagem'!#REF!)</f>
        <v>#REF!</v>
      </c>
      <c r="C142" s="126" t="str">
        <f>IF('ordem de passagem'!E134="","",'ordem de passagem'!E134)</f>
        <v/>
      </c>
      <c r="D142" s="48" t="str">
        <f>IFERROR(IF(COUNTIF('ordem de passagem'!D136:D175,'ordem de passagem'!D136)=1,1,"")+A142*0.0000000001,"")</f>
        <v/>
      </c>
      <c r="E142" s="48" t="str">
        <f>IFERROR(RANK(D142,$D$19:D195,0),"")</f>
        <v/>
      </c>
      <c r="F142" s="48" t="str">
        <f>IFERROR(RANK(G142,$G$19:G170,0),"")</f>
        <v/>
      </c>
      <c r="I142" s="218"/>
      <c r="J142" s="218"/>
      <c r="K142" s="218"/>
      <c r="L142" s="218"/>
      <c r="M142" s="51"/>
    </row>
    <row r="143" spans="1:13" ht="16.2" hidden="1" customHeight="1" x14ac:dyDescent="0.3">
      <c r="A143" s="48">
        <v>125</v>
      </c>
      <c r="B143" s="126" t="e">
        <f>IF('ordem de passagem'!#REF!="","",'ordem de passagem'!#REF!)</f>
        <v>#REF!</v>
      </c>
      <c r="C143" s="126" t="str">
        <f>IF('ordem de passagem'!E135="","",'ordem de passagem'!E135)</f>
        <v/>
      </c>
      <c r="D143" s="48" t="str">
        <f>IFERROR(IF(COUNTIF('ordem de passagem'!D137:D176,'ordem de passagem'!D137)=1,1,"")+A143*0.0000000001,"")</f>
        <v/>
      </c>
      <c r="E143" s="48" t="str">
        <f>IFERROR(RANK(D143,$D$19:D196,0),"")</f>
        <v/>
      </c>
      <c r="F143" s="48" t="str">
        <f>IFERROR(RANK(G143,$G$19:G171,0),"")</f>
        <v/>
      </c>
      <c r="I143" s="218"/>
      <c r="J143" s="218"/>
      <c r="K143" s="218"/>
      <c r="L143" s="218"/>
      <c r="M143" s="51"/>
    </row>
    <row r="144" spans="1:13" ht="16.2" hidden="1" customHeight="1" x14ac:dyDescent="0.3">
      <c r="A144" s="48">
        <v>126</v>
      </c>
      <c r="B144" s="126" t="e">
        <f>IF('ordem de passagem'!#REF!="","",'ordem de passagem'!#REF!)</f>
        <v>#REF!</v>
      </c>
      <c r="C144" s="126" t="str">
        <f>IF('ordem de passagem'!E136="","",'ordem de passagem'!E136)</f>
        <v/>
      </c>
      <c r="D144" s="48" t="str">
        <f>IFERROR(IF(COUNTIF('ordem de passagem'!D138:D177,'ordem de passagem'!D138)=1,1,"")+A144*0.0000000001,"")</f>
        <v/>
      </c>
      <c r="E144" s="48" t="str">
        <f>IFERROR(RANK(D144,$D$19:D197,0),"")</f>
        <v/>
      </c>
      <c r="F144" s="48" t="str">
        <f>IFERROR(RANK(G144,$G$19:G172,0),"")</f>
        <v/>
      </c>
      <c r="I144" s="218"/>
      <c r="J144" s="218"/>
      <c r="K144" s="218"/>
      <c r="L144" s="218"/>
      <c r="M144" s="51"/>
    </row>
    <row r="145" spans="1:13" ht="16.2" hidden="1" customHeight="1" x14ac:dyDescent="0.3">
      <c r="A145" s="48">
        <v>127</v>
      </c>
      <c r="B145" s="126" t="e">
        <f>IF('ordem de passagem'!#REF!="","",'ordem de passagem'!#REF!)</f>
        <v>#REF!</v>
      </c>
      <c r="C145" s="126" t="str">
        <f>IF('ordem de passagem'!E137="","",'ordem de passagem'!E137)</f>
        <v/>
      </c>
      <c r="D145" s="48" t="str">
        <f>IFERROR(IF(COUNTIF('ordem de passagem'!D139:D178,'ordem de passagem'!D139)=1,1,"")+A145*0.0000000001,"")</f>
        <v/>
      </c>
      <c r="E145" s="48" t="str">
        <f>IFERROR(RANK(D145,$D$19:D198,0),"")</f>
        <v/>
      </c>
      <c r="F145" s="48" t="str">
        <f>IFERROR(RANK(G145,$G$19:G173,0),"")</f>
        <v/>
      </c>
      <c r="I145" s="218"/>
      <c r="J145" s="218"/>
      <c r="K145" s="218"/>
      <c r="L145" s="218"/>
      <c r="M145" s="51"/>
    </row>
    <row r="146" spans="1:13" ht="16.2" hidden="1" customHeight="1" x14ac:dyDescent="0.3">
      <c r="A146" s="48">
        <v>128</v>
      </c>
      <c r="B146" s="126" t="e">
        <f>IF('ordem de passagem'!#REF!="","",'ordem de passagem'!#REF!)</f>
        <v>#REF!</v>
      </c>
      <c r="C146" s="126" t="str">
        <f>IF('ordem de passagem'!E138="","",'ordem de passagem'!E138)</f>
        <v/>
      </c>
      <c r="D146" s="48" t="str">
        <f>IFERROR(IF(COUNTIF('ordem de passagem'!D140:D179,'ordem de passagem'!D140)=1,1,"")+A146*0.0000000001,"")</f>
        <v/>
      </c>
      <c r="E146" s="48" t="str">
        <f>IFERROR(RANK(D146,$D$19:D199,0),"")</f>
        <v/>
      </c>
      <c r="F146" s="48" t="str">
        <f>IFERROR(RANK(G146,$G$19:G174,0),"")</f>
        <v/>
      </c>
      <c r="I146" s="218"/>
      <c r="J146" s="218"/>
      <c r="K146" s="218"/>
      <c r="L146" s="218"/>
      <c r="M146" s="51"/>
    </row>
    <row r="147" spans="1:13" ht="16.2" hidden="1" customHeight="1" x14ac:dyDescent="0.3">
      <c r="A147" s="48">
        <v>129</v>
      </c>
      <c r="B147" s="126" t="e">
        <f>IF('ordem de passagem'!#REF!="","",'ordem de passagem'!#REF!)</f>
        <v>#REF!</v>
      </c>
      <c r="C147" s="126" t="str">
        <f>IF('ordem de passagem'!E139="","",'ordem de passagem'!E139)</f>
        <v/>
      </c>
      <c r="D147" s="48" t="str">
        <f>IFERROR(IF(COUNTIF('ordem de passagem'!D141:D180,'ordem de passagem'!D141)=1,1,"")+A147*0.0000000001,"")</f>
        <v/>
      </c>
      <c r="E147" s="48" t="str">
        <f>IFERROR(RANK(D147,$D$19:D200,0),"")</f>
        <v/>
      </c>
      <c r="F147" s="48" t="str">
        <f>IFERROR(RANK(G147,$G$19:G175,0),"")</f>
        <v/>
      </c>
      <c r="I147" s="218"/>
      <c r="J147" s="218"/>
      <c r="K147" s="218"/>
      <c r="L147" s="218"/>
      <c r="M147" s="51"/>
    </row>
    <row r="148" spans="1:13" ht="16.2" hidden="1" customHeight="1" x14ac:dyDescent="0.3">
      <c r="A148" s="48">
        <v>130</v>
      </c>
      <c r="B148" s="126" t="e">
        <f>IF('ordem de passagem'!#REF!="","",'ordem de passagem'!#REF!)</f>
        <v>#REF!</v>
      </c>
      <c r="C148" s="126" t="str">
        <f>IF('ordem de passagem'!E140="","",'ordem de passagem'!E140)</f>
        <v/>
      </c>
      <c r="D148" s="48" t="str">
        <f>IFERROR(IF(COUNTIF('ordem de passagem'!D142:D181,'ordem de passagem'!D142)=1,1,"")+A148*0.0000000001,"")</f>
        <v/>
      </c>
      <c r="E148" s="48" t="str">
        <f>IFERROR(RANK(D148,$D$19:D201,0),"")</f>
        <v/>
      </c>
      <c r="F148" s="48" t="str">
        <f>IFERROR(RANK(G148,$G$19:G176,0),"")</f>
        <v/>
      </c>
      <c r="I148" s="218"/>
      <c r="J148" s="218"/>
      <c r="K148" s="218"/>
      <c r="L148" s="218"/>
      <c r="M148" s="51"/>
    </row>
    <row r="149" spans="1:13" ht="16.2" hidden="1" customHeight="1" x14ac:dyDescent="0.3">
      <c r="A149" s="48">
        <v>131</v>
      </c>
      <c r="B149" s="126" t="e">
        <f>IF('ordem de passagem'!#REF!="","",'ordem de passagem'!#REF!)</f>
        <v>#REF!</v>
      </c>
      <c r="C149" s="126" t="str">
        <f>IF('ordem de passagem'!E141="","",'ordem de passagem'!E141)</f>
        <v/>
      </c>
      <c r="D149" s="48" t="str">
        <f>IFERROR(IF(COUNTIF('ordem de passagem'!D143:D182,'ordem de passagem'!D143)=1,1,"")+A149*0.0000000001,"")</f>
        <v/>
      </c>
      <c r="E149" s="48" t="str">
        <f>IFERROR(RANK(D149,$D$19:D202,0),"")</f>
        <v/>
      </c>
      <c r="F149" s="48" t="str">
        <f>IFERROR(RANK(G149,$G$19:G177,0),"")</f>
        <v/>
      </c>
      <c r="I149" s="218"/>
      <c r="J149" s="218"/>
      <c r="K149" s="218"/>
      <c r="L149" s="218"/>
      <c r="M149" s="51"/>
    </row>
    <row r="150" spans="1:13" ht="16.2" hidden="1" customHeight="1" x14ac:dyDescent="0.3">
      <c r="A150" s="48">
        <v>132</v>
      </c>
      <c r="B150" s="126" t="e">
        <f>IF('ordem de passagem'!#REF!="","",'ordem de passagem'!#REF!)</f>
        <v>#REF!</v>
      </c>
      <c r="C150" s="126" t="str">
        <f>IF('ordem de passagem'!E142="","",'ordem de passagem'!E142)</f>
        <v/>
      </c>
      <c r="D150" s="48" t="str">
        <f>IFERROR(IF(COUNTIF('ordem de passagem'!D144:D183,'ordem de passagem'!D144)=1,1,"")+A150*0.0000000001,"")</f>
        <v/>
      </c>
      <c r="E150" s="48" t="str">
        <f>IFERROR(RANK(D150,$D$19:D203,0),"")</f>
        <v/>
      </c>
      <c r="F150" s="48" t="str">
        <f>IFERROR(RANK(G150,$G$19:G178,0),"")</f>
        <v/>
      </c>
      <c r="I150" s="218"/>
      <c r="J150" s="218"/>
      <c r="K150" s="218"/>
      <c r="L150" s="218"/>
      <c r="M150" s="51"/>
    </row>
    <row r="151" spans="1:13" ht="16.2" hidden="1" customHeight="1" x14ac:dyDescent="0.3">
      <c r="A151" s="48">
        <v>133</v>
      </c>
      <c r="B151" s="126" t="e">
        <f>IF('ordem de passagem'!#REF!="","",'ordem de passagem'!#REF!)</f>
        <v>#REF!</v>
      </c>
      <c r="C151" s="126" t="str">
        <f>IF('ordem de passagem'!E143="","",'ordem de passagem'!E143)</f>
        <v/>
      </c>
      <c r="D151" s="48" t="str">
        <f>IFERROR(IF(COUNTIF('ordem de passagem'!D145:D184,'ordem de passagem'!D145)=1,1,"")+A151*0.0000000001,"")</f>
        <v/>
      </c>
      <c r="E151" s="48" t="str">
        <f>IFERROR(RANK(D151,$D$19:D204,0),"")</f>
        <v/>
      </c>
      <c r="F151" s="48" t="str">
        <f>IFERROR(RANK(G151,$G$19:G179,0),"")</f>
        <v/>
      </c>
      <c r="I151" s="218"/>
      <c r="J151" s="218"/>
      <c r="K151" s="218"/>
      <c r="L151" s="218"/>
      <c r="M151" s="51"/>
    </row>
    <row r="152" spans="1:13" ht="16.2" hidden="1" customHeight="1" x14ac:dyDescent="0.3">
      <c r="A152" s="48">
        <v>134</v>
      </c>
      <c r="B152" s="126" t="e">
        <f>IF('ordem de passagem'!#REF!="","",'ordem de passagem'!#REF!)</f>
        <v>#REF!</v>
      </c>
      <c r="C152" s="126" t="str">
        <f>IF('ordem de passagem'!E144="","",'ordem de passagem'!E144)</f>
        <v/>
      </c>
      <c r="D152" s="48" t="str">
        <f>IFERROR(IF(COUNTIF('ordem de passagem'!D146:D185,'ordem de passagem'!D146)=1,1,"")+A152*0.0000000001,"")</f>
        <v/>
      </c>
      <c r="E152" s="48" t="str">
        <f>IFERROR(RANK(D152,$D$19:D205,0),"")</f>
        <v/>
      </c>
      <c r="F152" s="48" t="str">
        <f>IFERROR(RANK(G152,$G$19:G180,0),"")</f>
        <v/>
      </c>
      <c r="I152" s="218"/>
      <c r="J152" s="218"/>
      <c r="K152" s="218"/>
      <c r="L152" s="218"/>
      <c r="M152" s="51"/>
    </row>
    <row r="153" spans="1:13" ht="16.2" hidden="1" customHeight="1" x14ac:dyDescent="0.3">
      <c r="A153" s="48">
        <v>135</v>
      </c>
      <c r="B153" s="126" t="e">
        <f>IF('ordem de passagem'!#REF!="","",'ordem de passagem'!#REF!)</f>
        <v>#REF!</v>
      </c>
      <c r="C153" s="126" t="str">
        <f>IF('ordem de passagem'!E145="","",'ordem de passagem'!E145)</f>
        <v/>
      </c>
      <c r="D153" s="48" t="str">
        <f>IFERROR(IF(COUNTIF('ordem de passagem'!D147:D186,'ordem de passagem'!D147)=1,1,"")+A153*0.0000000001,"")</f>
        <v/>
      </c>
      <c r="E153" s="48" t="str">
        <f>IFERROR(RANK(D153,$D$19:D206,0),"")</f>
        <v/>
      </c>
      <c r="F153" s="48" t="str">
        <f>IFERROR(RANK(G153,$G$19:G181,0),"")</f>
        <v/>
      </c>
      <c r="I153" s="218"/>
      <c r="J153" s="218"/>
      <c r="K153" s="218"/>
      <c r="L153" s="218"/>
      <c r="M153" s="51"/>
    </row>
    <row r="154" spans="1:13" ht="16.2" hidden="1" customHeight="1" x14ac:dyDescent="0.3">
      <c r="A154" s="48">
        <v>136</v>
      </c>
      <c r="B154" s="126" t="e">
        <f>IF('ordem de passagem'!#REF!="","",'ordem de passagem'!#REF!)</f>
        <v>#REF!</v>
      </c>
      <c r="C154" s="126" t="str">
        <f>IF('ordem de passagem'!E146="","",'ordem de passagem'!E146)</f>
        <v/>
      </c>
      <c r="D154" s="48" t="str">
        <f>IFERROR(IF(COUNTIF('ordem de passagem'!D148:D187,'ordem de passagem'!D148)=1,1,"")+A154*0.0000000001,"")</f>
        <v/>
      </c>
      <c r="E154" s="48" t="str">
        <f>IFERROR(RANK(D154,$D$19:D207,0),"")</f>
        <v/>
      </c>
      <c r="F154" s="48" t="str">
        <f>IFERROR(RANK(G154,$G$19:G182,0),"")</f>
        <v/>
      </c>
      <c r="I154" s="218"/>
      <c r="J154" s="218"/>
      <c r="K154" s="218"/>
      <c r="L154" s="218"/>
      <c r="M154" s="51"/>
    </row>
    <row r="155" spans="1:13" ht="16.2" hidden="1" customHeight="1" x14ac:dyDescent="0.3">
      <c r="A155" s="48">
        <v>137</v>
      </c>
      <c r="B155" s="126" t="e">
        <f>IF('ordem de passagem'!#REF!="","",'ordem de passagem'!#REF!)</f>
        <v>#REF!</v>
      </c>
      <c r="C155" s="126" t="str">
        <f>IF('ordem de passagem'!E147="","",'ordem de passagem'!E147)</f>
        <v/>
      </c>
      <c r="D155" s="48" t="str">
        <f>IFERROR(IF(COUNTIF('ordem de passagem'!D149:D188,'ordem de passagem'!D149)=1,1,"")+A155*0.0000000001,"")</f>
        <v/>
      </c>
      <c r="E155" s="48" t="str">
        <f>IFERROR(RANK(D155,$D$19:D208,0),"")</f>
        <v/>
      </c>
      <c r="F155" s="48" t="str">
        <f>IFERROR(RANK(G155,$G$19:G183,0),"")</f>
        <v/>
      </c>
      <c r="I155" s="218"/>
      <c r="J155" s="218"/>
      <c r="K155" s="218"/>
      <c r="L155" s="218"/>
      <c r="M155" s="51"/>
    </row>
    <row r="156" spans="1:13" ht="16.2" hidden="1" customHeight="1" x14ac:dyDescent="0.3">
      <c r="A156" s="48">
        <v>138</v>
      </c>
      <c r="B156" s="126" t="e">
        <f>IF('ordem de passagem'!#REF!="","",'ordem de passagem'!#REF!)</f>
        <v>#REF!</v>
      </c>
      <c r="C156" s="126" t="str">
        <f>IF('ordem de passagem'!E148="","",'ordem de passagem'!E148)</f>
        <v/>
      </c>
      <c r="D156" s="48" t="str">
        <f>IFERROR(IF(COUNTIF('ordem de passagem'!D150:D189,'ordem de passagem'!D150)=1,1,"")+A156*0.0000000001,"")</f>
        <v/>
      </c>
      <c r="E156" s="48" t="str">
        <f>IFERROR(RANK(D156,$D$19:D209,0),"")</f>
        <v/>
      </c>
      <c r="F156" s="48" t="str">
        <f>IFERROR(RANK(G156,$G$19:G184,0),"")</f>
        <v/>
      </c>
      <c r="I156" s="218"/>
      <c r="J156" s="218"/>
      <c r="K156" s="218"/>
      <c r="L156" s="218"/>
      <c r="M156" s="51"/>
    </row>
    <row r="157" spans="1:13" ht="16.2" hidden="1" customHeight="1" x14ac:dyDescent="0.3">
      <c r="A157" s="48">
        <v>139</v>
      </c>
      <c r="B157" s="126" t="e">
        <f>IF('ordem de passagem'!#REF!="","",'ordem de passagem'!#REF!)</f>
        <v>#REF!</v>
      </c>
      <c r="C157" s="126" t="str">
        <f>IF('ordem de passagem'!E149="","",'ordem de passagem'!E149)</f>
        <v/>
      </c>
      <c r="D157" s="48" t="str">
        <f>IFERROR(IF(COUNTIF('ordem de passagem'!D151:D190,'ordem de passagem'!D151)=1,1,"")+A157*0.0000000001,"")</f>
        <v/>
      </c>
      <c r="E157" s="48" t="str">
        <f>IFERROR(RANK(D157,$D$19:D210,0),"")</f>
        <v/>
      </c>
      <c r="F157" s="48" t="str">
        <f>IFERROR(RANK(G157,$G$19:G185,0),"")</f>
        <v/>
      </c>
      <c r="I157" s="218"/>
      <c r="J157" s="218"/>
      <c r="K157" s="218"/>
      <c r="L157" s="218"/>
      <c r="M157" s="51"/>
    </row>
    <row r="158" spans="1:13" ht="16.2" hidden="1" customHeight="1" x14ac:dyDescent="0.3">
      <c r="A158" s="48">
        <v>140</v>
      </c>
      <c r="B158" s="126" t="e">
        <f>IF('ordem de passagem'!#REF!="","",'ordem de passagem'!#REF!)</f>
        <v>#REF!</v>
      </c>
      <c r="C158" s="126" t="str">
        <f>IF('ordem de passagem'!E150="","",'ordem de passagem'!E150)</f>
        <v/>
      </c>
      <c r="D158" s="48" t="str">
        <f>IFERROR(IF(COUNTIF('ordem de passagem'!D152:D191,'ordem de passagem'!D152)=1,1,"")+A158*0.0000000001,"")</f>
        <v/>
      </c>
      <c r="E158" s="48" t="str">
        <f>IFERROR(RANK(D158,$D$19:D211,0),"")</f>
        <v/>
      </c>
      <c r="F158" s="48" t="str">
        <f>IFERROR(RANK(G158,$G$19:G186,0),"")</f>
        <v/>
      </c>
      <c r="I158" s="218"/>
      <c r="J158" s="218"/>
      <c r="K158" s="218"/>
      <c r="L158" s="218"/>
      <c r="M158" s="51"/>
    </row>
    <row r="159" spans="1:13" ht="16.2" hidden="1" customHeight="1" x14ac:dyDescent="0.3">
      <c r="A159" s="48">
        <v>141</v>
      </c>
      <c r="B159" s="126" t="e">
        <f>IF('ordem de passagem'!#REF!="","",'ordem de passagem'!#REF!)</f>
        <v>#REF!</v>
      </c>
      <c r="C159" s="126" t="str">
        <f>IF('ordem de passagem'!E151="","",'ordem de passagem'!E151)</f>
        <v/>
      </c>
      <c r="D159" s="48" t="str">
        <f>IFERROR(IF(COUNTIF('ordem de passagem'!D153:D192,'ordem de passagem'!D153)=1,1,"")+A159*0.0000000001,"")</f>
        <v/>
      </c>
      <c r="E159" s="48" t="str">
        <f>IFERROR(RANK(D159,$D$19:D212,0),"")</f>
        <v/>
      </c>
      <c r="F159" s="48" t="str">
        <f>IFERROR(RANK(G159,$G$19:G187,0),"")</f>
        <v/>
      </c>
      <c r="I159" s="218"/>
      <c r="J159" s="218"/>
      <c r="K159" s="218"/>
      <c r="L159" s="218"/>
      <c r="M159" s="51"/>
    </row>
    <row r="160" spans="1:13" ht="16.2" hidden="1" customHeight="1" x14ac:dyDescent="0.3">
      <c r="A160" s="48">
        <v>142</v>
      </c>
      <c r="B160" s="126" t="e">
        <f>IF('ordem de passagem'!#REF!="","",'ordem de passagem'!#REF!)</f>
        <v>#REF!</v>
      </c>
      <c r="C160" s="126" t="str">
        <f>IF('ordem de passagem'!E152="","",'ordem de passagem'!E152)</f>
        <v/>
      </c>
      <c r="D160" s="48" t="str">
        <f>IFERROR(IF(COUNTIF('ordem de passagem'!D154:D193,'ordem de passagem'!D154)=1,1,"")+A160*0.0000000001,"")</f>
        <v/>
      </c>
      <c r="E160" s="48" t="str">
        <f>IFERROR(RANK(D160,$D$19:D213,0),"")</f>
        <v/>
      </c>
      <c r="F160" s="48" t="str">
        <f>IFERROR(RANK(G160,$G$19:G188,0),"")</f>
        <v/>
      </c>
      <c r="I160" s="218"/>
      <c r="J160" s="218"/>
      <c r="K160" s="218"/>
      <c r="L160" s="218"/>
      <c r="M160" s="51"/>
    </row>
    <row r="161" spans="1:13" ht="16.2" hidden="1" customHeight="1" x14ac:dyDescent="0.3">
      <c r="A161" s="48">
        <v>143</v>
      </c>
      <c r="B161" s="126" t="e">
        <f>IF('ordem de passagem'!#REF!="","",'ordem de passagem'!#REF!)</f>
        <v>#REF!</v>
      </c>
      <c r="C161" s="126" t="str">
        <f>IF('ordem de passagem'!E153="","",'ordem de passagem'!E153)</f>
        <v/>
      </c>
      <c r="D161" s="48" t="str">
        <f>IFERROR(IF(COUNTIF('ordem de passagem'!D155:D194,'ordem de passagem'!D155)=1,1,"")+A161*0.0000000001,"")</f>
        <v/>
      </c>
      <c r="E161" s="48" t="str">
        <f>IFERROR(RANK(D161,$D$19:D214,0),"")</f>
        <v/>
      </c>
      <c r="F161" s="48" t="str">
        <f>IFERROR(RANK(G161,$G$19:G189,0),"")</f>
        <v/>
      </c>
      <c r="I161" s="218"/>
      <c r="J161" s="218"/>
      <c r="K161" s="218"/>
      <c r="L161" s="218"/>
      <c r="M161" s="51"/>
    </row>
    <row r="162" spans="1:13" ht="16.2" hidden="1" customHeight="1" x14ac:dyDescent="0.3">
      <c r="A162" s="48">
        <v>144</v>
      </c>
      <c r="B162" s="126" t="e">
        <f>IF('ordem de passagem'!#REF!="","",'ordem de passagem'!#REF!)</f>
        <v>#REF!</v>
      </c>
      <c r="C162" s="126" t="str">
        <f>IF('ordem de passagem'!E154="","",'ordem de passagem'!E154)</f>
        <v/>
      </c>
      <c r="D162" s="48" t="str">
        <f>IFERROR(IF(COUNTIF('ordem de passagem'!D156:D195,'ordem de passagem'!D156)=1,1,"")+A162*0.0000000001,"")</f>
        <v/>
      </c>
      <c r="E162" s="48" t="str">
        <f>IFERROR(RANK(D162,$D$19:D215,0),"")</f>
        <v/>
      </c>
      <c r="F162" s="48" t="str">
        <f>IFERROR(RANK(G162,$G$19:G190,0),"")</f>
        <v/>
      </c>
      <c r="I162" s="218"/>
      <c r="J162" s="218"/>
      <c r="K162" s="218"/>
      <c r="L162" s="218"/>
      <c r="M162" s="51"/>
    </row>
    <row r="163" spans="1:13" ht="16.2" hidden="1" customHeight="1" x14ac:dyDescent="0.3">
      <c r="A163" s="48">
        <v>145</v>
      </c>
      <c r="B163" s="126" t="e">
        <f>IF('ordem de passagem'!#REF!="","",'ordem de passagem'!#REF!)</f>
        <v>#REF!</v>
      </c>
      <c r="C163" s="126" t="str">
        <f>IF('ordem de passagem'!E155="","",'ordem de passagem'!E155)</f>
        <v/>
      </c>
      <c r="D163" s="48" t="str">
        <f>IFERROR(IF(COUNTIF('ordem de passagem'!D157:D196,'ordem de passagem'!D157)=1,1,"")+A163*0.0000000001,"")</f>
        <v/>
      </c>
      <c r="E163" s="48" t="str">
        <f>IFERROR(RANK(D163,$D$19:D216,0),"")</f>
        <v/>
      </c>
      <c r="F163" s="48" t="str">
        <f>IFERROR(RANK(G163,$G$19:G191,0),"")</f>
        <v/>
      </c>
      <c r="I163" s="218"/>
      <c r="J163" s="218"/>
      <c r="K163" s="218"/>
      <c r="L163" s="218"/>
      <c r="M163" s="51"/>
    </row>
    <row r="164" spans="1:13" ht="16.2" hidden="1" customHeight="1" x14ac:dyDescent="0.3">
      <c r="A164" s="48">
        <v>146</v>
      </c>
      <c r="B164" s="126" t="e">
        <f>IF('ordem de passagem'!#REF!="","",'ordem de passagem'!#REF!)</f>
        <v>#REF!</v>
      </c>
      <c r="C164" s="126" t="str">
        <f>IF('ordem de passagem'!E156="","",'ordem de passagem'!E156)</f>
        <v/>
      </c>
      <c r="D164" s="48" t="str">
        <f>IFERROR(IF(COUNTIF('ordem de passagem'!D158:D197,'ordem de passagem'!D158)=1,1,"")+A164*0.0000000001,"")</f>
        <v/>
      </c>
      <c r="E164" s="48" t="str">
        <f>IFERROR(RANK(D164,$D$19:D217,0),"")</f>
        <v/>
      </c>
      <c r="F164" s="48" t="str">
        <f>IFERROR(RANK(G164,$G$19:G192,0),"")</f>
        <v/>
      </c>
      <c r="I164" s="218"/>
      <c r="J164" s="218"/>
      <c r="K164" s="218"/>
      <c r="L164" s="218"/>
      <c r="M164" s="51"/>
    </row>
    <row r="165" spans="1:13" ht="16.2" hidden="1" customHeight="1" x14ac:dyDescent="0.3">
      <c r="A165" s="48">
        <v>147</v>
      </c>
      <c r="B165" s="126" t="e">
        <f>IF('ordem de passagem'!#REF!="","",'ordem de passagem'!#REF!)</f>
        <v>#REF!</v>
      </c>
      <c r="C165" s="126" t="str">
        <f>IF('ordem de passagem'!E157="","",'ordem de passagem'!E157)</f>
        <v/>
      </c>
      <c r="D165" s="48" t="str">
        <f>IFERROR(IF(COUNTIF('ordem de passagem'!D159:D198,'ordem de passagem'!D159)=1,1,"")+A165*0.0000000001,"")</f>
        <v/>
      </c>
      <c r="E165" s="48" t="str">
        <f>IFERROR(RANK(D165,$D$19:D218,0),"")</f>
        <v/>
      </c>
      <c r="F165" s="48" t="str">
        <f>IFERROR(RANK(G165,$G$19:G193,0),"")</f>
        <v/>
      </c>
      <c r="I165" s="218"/>
      <c r="J165" s="218"/>
      <c r="K165" s="218"/>
      <c r="L165" s="218"/>
      <c r="M165" s="51"/>
    </row>
    <row r="166" spans="1:13" ht="16.2" hidden="1" customHeight="1" x14ac:dyDescent="0.3">
      <c r="A166" s="48">
        <v>148</v>
      </c>
      <c r="B166" s="126" t="e">
        <f>IF('ordem de passagem'!#REF!="","",'ordem de passagem'!#REF!)</f>
        <v>#REF!</v>
      </c>
      <c r="C166" s="126" t="str">
        <f>IF('ordem de passagem'!E158="","",'ordem de passagem'!E158)</f>
        <v/>
      </c>
      <c r="D166" s="48" t="str">
        <f>IFERROR(IF(COUNTIF('ordem de passagem'!D160:D199,'ordem de passagem'!D160)=1,1,"")+A166*0.0000000001,"")</f>
        <v/>
      </c>
      <c r="E166" s="48" t="str">
        <f>IFERROR(RANK(D166,$D$19:D219,0),"")</f>
        <v/>
      </c>
      <c r="F166" s="48" t="str">
        <f>IFERROR(RANK(G166,$G$19:G194,0),"")</f>
        <v/>
      </c>
      <c r="I166" s="218"/>
      <c r="J166" s="218"/>
      <c r="K166" s="218"/>
      <c r="L166" s="218"/>
      <c r="M166" s="51"/>
    </row>
    <row r="167" spans="1:13" ht="16.2" hidden="1" customHeight="1" x14ac:dyDescent="0.3">
      <c r="A167" s="48">
        <v>149</v>
      </c>
      <c r="B167" s="126" t="e">
        <f>IF('ordem de passagem'!#REF!="","",'ordem de passagem'!#REF!)</f>
        <v>#REF!</v>
      </c>
      <c r="C167" s="126" t="str">
        <f>IF('ordem de passagem'!E159="","",'ordem de passagem'!E159)</f>
        <v/>
      </c>
      <c r="D167" s="48" t="str">
        <f>IFERROR(IF(COUNTIF('ordem de passagem'!D161:D200,'ordem de passagem'!D161)=1,1,"")+A167*0.0000000001,"")</f>
        <v/>
      </c>
      <c r="E167" s="48" t="str">
        <f>IFERROR(RANK(D167,$D$19:D220,0),"")</f>
        <v/>
      </c>
      <c r="F167" s="48" t="str">
        <f>IFERROR(RANK(G167,$G$19:G195,0),"")</f>
        <v/>
      </c>
      <c r="I167" s="218"/>
      <c r="J167" s="218"/>
      <c r="K167" s="218"/>
      <c r="L167" s="218"/>
      <c r="M167" s="51"/>
    </row>
    <row r="168" spans="1:13" ht="16.2" hidden="1" customHeight="1" x14ac:dyDescent="0.3">
      <c r="A168" s="48">
        <v>150</v>
      </c>
      <c r="B168" s="126" t="e">
        <f>IF('ordem de passagem'!#REF!="","",'ordem de passagem'!#REF!)</f>
        <v>#REF!</v>
      </c>
      <c r="C168" s="126" t="str">
        <f>IF('ordem de passagem'!E160="","",'ordem de passagem'!E160)</f>
        <v/>
      </c>
      <c r="D168" s="48" t="str">
        <f>IFERROR(IF(COUNTIF('ordem de passagem'!D162:D201,'ordem de passagem'!D162)=1,1,"")+A168*0.0000000001,"")</f>
        <v/>
      </c>
      <c r="E168" s="48" t="str">
        <f>IFERROR(RANK(D168,$D$19:D221,0),"")</f>
        <v/>
      </c>
      <c r="F168" s="48" t="str">
        <f>IFERROR(RANK(G168,$G$19:G196,0),"")</f>
        <v/>
      </c>
      <c r="I168" s="218"/>
      <c r="J168" s="218"/>
      <c r="K168" s="218"/>
      <c r="L168" s="218"/>
      <c r="M168" s="51"/>
    </row>
    <row r="169" spans="1:13" ht="16.2" hidden="1" customHeight="1" x14ac:dyDescent="0.3">
      <c r="A169" s="48">
        <v>151</v>
      </c>
      <c r="B169" s="126" t="e">
        <f>IF('ordem de passagem'!#REF!="","",'ordem de passagem'!#REF!)</f>
        <v>#REF!</v>
      </c>
      <c r="C169" s="126" t="str">
        <f>IF('ordem de passagem'!E161="","",'ordem de passagem'!E161)</f>
        <v/>
      </c>
      <c r="D169" s="48" t="str">
        <f>IFERROR(IF(COUNTIF('ordem de passagem'!D163:D202,'ordem de passagem'!D163)=1,1,"")+A169*0.0000000001,"")</f>
        <v/>
      </c>
      <c r="E169" s="48" t="str">
        <f>IFERROR(RANK(D169,$D$19:D222,0),"")</f>
        <v/>
      </c>
      <c r="F169" s="48" t="str">
        <f>IFERROR(RANK(G169,$G$19:G197,0),"")</f>
        <v/>
      </c>
      <c r="I169" s="218"/>
      <c r="J169" s="218"/>
      <c r="K169" s="218"/>
      <c r="L169" s="218"/>
      <c r="M169" s="51"/>
    </row>
    <row r="170" spans="1:13" ht="16.2" hidden="1" customHeight="1" x14ac:dyDescent="0.3">
      <c r="A170" s="48">
        <v>152</v>
      </c>
      <c r="B170" s="126" t="e">
        <f>IF('ordem de passagem'!#REF!="","",'ordem de passagem'!#REF!)</f>
        <v>#REF!</v>
      </c>
      <c r="C170" s="126" t="str">
        <f>IF('ordem de passagem'!E162="","",'ordem de passagem'!E162)</f>
        <v/>
      </c>
      <c r="D170" s="48" t="str">
        <f>IFERROR(IF(COUNTIF('ordem de passagem'!D164:D203,'ordem de passagem'!D164)=1,1,"")+A170*0.0000000001,"")</f>
        <v/>
      </c>
      <c r="E170" s="48" t="str">
        <f>IFERROR(RANK(D170,$D$19:D223,0),"")</f>
        <v/>
      </c>
      <c r="F170" s="48" t="str">
        <f>IFERROR(RANK(G170,$G$19:G198,0),"")</f>
        <v/>
      </c>
      <c r="I170" s="218"/>
      <c r="J170" s="218"/>
      <c r="K170" s="218"/>
      <c r="L170" s="218"/>
      <c r="M170" s="51"/>
    </row>
    <row r="171" spans="1:13" ht="16.2" hidden="1" customHeight="1" x14ac:dyDescent="0.3">
      <c r="A171" s="48">
        <v>153</v>
      </c>
      <c r="B171" s="126" t="e">
        <f>IF('ordem de passagem'!#REF!="","",'ordem de passagem'!#REF!)</f>
        <v>#REF!</v>
      </c>
      <c r="C171" s="126" t="str">
        <f>IF('ordem de passagem'!E163="","",'ordem de passagem'!E163)</f>
        <v/>
      </c>
      <c r="D171" s="48" t="str">
        <f>IFERROR(IF(COUNTIF('ordem de passagem'!D165:D204,'ordem de passagem'!D165)=1,1,"")+A171*0.0000000001,"")</f>
        <v/>
      </c>
      <c r="E171" s="48" t="str">
        <f>IFERROR(RANK(D171,$D$19:D224,0),"")</f>
        <v/>
      </c>
      <c r="F171" s="48" t="str">
        <f>IFERROR(RANK(G171,$G$19:G199,0),"")</f>
        <v/>
      </c>
      <c r="I171" s="218"/>
      <c r="J171" s="218"/>
      <c r="K171" s="218"/>
      <c r="L171" s="218"/>
      <c r="M171" s="51"/>
    </row>
    <row r="172" spans="1:13" ht="16.2" hidden="1" customHeight="1" x14ac:dyDescent="0.3">
      <c r="A172" s="48">
        <v>154</v>
      </c>
      <c r="B172" s="126" t="e">
        <f>IF('ordem de passagem'!#REF!="","",'ordem de passagem'!#REF!)</f>
        <v>#REF!</v>
      </c>
      <c r="C172" s="126" t="str">
        <f>IF('ordem de passagem'!E164="","",'ordem de passagem'!E164)</f>
        <v/>
      </c>
      <c r="D172" s="48" t="str">
        <f>IFERROR(IF(COUNTIF('ordem de passagem'!D166:D205,'ordem de passagem'!D166)=1,1,"")+A172*0.0000000001,"")</f>
        <v/>
      </c>
      <c r="E172" s="48" t="str">
        <f>IFERROR(RANK(D172,$D$19:D225,0),"")</f>
        <v/>
      </c>
      <c r="F172" s="48" t="str">
        <f>IFERROR(RANK(G172,$G$19:G200,0),"")</f>
        <v/>
      </c>
      <c r="I172" s="218"/>
      <c r="J172" s="218"/>
      <c r="K172" s="218"/>
      <c r="L172" s="218"/>
    </row>
    <row r="173" spans="1:13" ht="16.2" hidden="1" customHeight="1" x14ac:dyDescent="0.3">
      <c r="A173" s="48">
        <v>155</v>
      </c>
      <c r="B173" s="126" t="e">
        <f>IF('ordem de passagem'!#REF!="","",'ordem de passagem'!#REF!)</f>
        <v>#REF!</v>
      </c>
      <c r="C173" s="126" t="str">
        <f>IF('ordem de passagem'!E165="","",'ordem de passagem'!E165)</f>
        <v/>
      </c>
      <c r="D173" s="48" t="str">
        <f>IFERROR(IF(COUNTIF('ordem de passagem'!D167:D206,'ordem de passagem'!D167)=1,1,"")+A173*0.0000000001,"")</f>
        <v/>
      </c>
      <c r="E173" s="48" t="str">
        <f>IFERROR(RANK(D173,$D$19:D226,0),"")</f>
        <v/>
      </c>
      <c r="F173" s="48" t="str">
        <f>IFERROR(RANK(G173,$G$19:G201,0),"")</f>
        <v/>
      </c>
      <c r="I173" s="218"/>
      <c r="J173" s="218"/>
      <c r="K173" s="218"/>
      <c r="L173" s="218"/>
    </row>
    <row r="174" spans="1:13" ht="16.2" hidden="1" customHeight="1" x14ac:dyDescent="0.3">
      <c r="A174" s="48">
        <v>156</v>
      </c>
      <c r="B174" s="126" t="e">
        <f>IF('ordem de passagem'!#REF!="","",'ordem de passagem'!#REF!)</f>
        <v>#REF!</v>
      </c>
      <c r="C174" s="126" t="str">
        <f>IF('ordem de passagem'!E166="","",'ordem de passagem'!E166)</f>
        <v/>
      </c>
      <c r="D174" s="48" t="str">
        <f>IFERROR(IF(COUNTIF('ordem de passagem'!D168:D207,'ordem de passagem'!D168)=1,1,"")+A174*0.0000000001,"")</f>
        <v/>
      </c>
      <c r="E174" s="48" t="str">
        <f>IFERROR(RANK(D174,$D$19:D227,0),"")</f>
        <v/>
      </c>
      <c r="F174" s="48" t="str">
        <f>IFERROR(RANK(G174,$G$19:G202,0),"")</f>
        <v/>
      </c>
      <c r="I174" s="218"/>
      <c r="J174" s="218"/>
      <c r="K174" s="218"/>
      <c r="L174" s="218"/>
    </row>
    <row r="175" spans="1:13" ht="16.2" hidden="1" customHeight="1" x14ac:dyDescent="0.3">
      <c r="A175" s="48">
        <v>157</v>
      </c>
      <c r="B175" s="126" t="e">
        <f>IF('ordem de passagem'!#REF!="","",'ordem de passagem'!#REF!)</f>
        <v>#REF!</v>
      </c>
      <c r="C175" s="126" t="str">
        <f>IF('ordem de passagem'!E167="","",'ordem de passagem'!E167)</f>
        <v/>
      </c>
      <c r="D175" s="48" t="str">
        <f>IFERROR(IF(COUNTIF('ordem de passagem'!D169:D208,'ordem de passagem'!D169)=1,1,"")+A175*0.0000000001,"")</f>
        <v/>
      </c>
      <c r="E175" s="48" t="str">
        <f>IFERROR(RANK(D175,$D$19:D228,0),"")</f>
        <v/>
      </c>
      <c r="F175" s="48" t="str">
        <f>IFERROR(RANK(G175,$G$19:G203,0),"")</f>
        <v/>
      </c>
      <c r="I175" s="218"/>
      <c r="J175" s="218"/>
      <c r="K175" s="218"/>
      <c r="L175" s="218"/>
    </row>
    <row r="176" spans="1:13" ht="16.2" hidden="1" customHeight="1" x14ac:dyDescent="0.3">
      <c r="A176" s="48">
        <v>158</v>
      </c>
      <c r="B176" s="126" t="e">
        <f>IF('ordem de passagem'!#REF!="","",'ordem de passagem'!#REF!)</f>
        <v>#REF!</v>
      </c>
      <c r="C176" s="126" t="str">
        <f>IF('ordem de passagem'!E168="","",'ordem de passagem'!E168)</f>
        <v/>
      </c>
      <c r="D176" s="48" t="str">
        <f>IFERROR(IF(COUNTIF('ordem de passagem'!D170:D209,'ordem de passagem'!D170)=1,1,"")+A176*0.0000000001,"")</f>
        <v/>
      </c>
      <c r="E176" s="48" t="str">
        <f>IFERROR(RANK(D176,$D$19:D229,0),"")</f>
        <v/>
      </c>
      <c r="F176" s="48" t="str">
        <f>IFERROR(RANK(G176,$G$19:G204,0),"")</f>
        <v/>
      </c>
      <c r="I176" s="218"/>
      <c r="J176" s="218"/>
      <c r="K176" s="218"/>
      <c r="L176" s="218"/>
    </row>
    <row r="177" spans="1:12" ht="16.2" hidden="1" customHeight="1" x14ac:dyDescent="0.3">
      <c r="A177" s="48">
        <v>159</v>
      </c>
      <c r="B177" s="126" t="e">
        <f>IF('ordem de passagem'!#REF!="","",'ordem de passagem'!#REF!)</f>
        <v>#REF!</v>
      </c>
      <c r="C177" s="126" t="str">
        <f>IF('ordem de passagem'!E169="","",'ordem de passagem'!E169)</f>
        <v/>
      </c>
      <c r="D177" s="48" t="str">
        <f>IFERROR(IF(COUNTIF('ordem de passagem'!D171:D210,'ordem de passagem'!D171)=1,1,"")+A177*0.0000000001,"")</f>
        <v/>
      </c>
      <c r="E177" s="48" t="str">
        <f>IFERROR(RANK(D177,$D$19:D230,0),"")</f>
        <v/>
      </c>
      <c r="F177" s="48" t="str">
        <f>IFERROR(RANK(G177,$G$19:G205,0),"")</f>
        <v/>
      </c>
      <c r="I177" s="218"/>
      <c r="J177" s="218"/>
      <c r="K177" s="218"/>
      <c r="L177" s="218"/>
    </row>
    <row r="178" spans="1:12" ht="16.2" hidden="1" customHeight="1" x14ac:dyDescent="0.3">
      <c r="A178" s="48">
        <v>160</v>
      </c>
      <c r="B178" s="126" t="e">
        <f>IF('ordem de passagem'!#REF!="","",'ordem de passagem'!#REF!)</f>
        <v>#REF!</v>
      </c>
      <c r="C178" s="126" t="str">
        <f>IF('ordem de passagem'!E170="","",'ordem de passagem'!E170)</f>
        <v/>
      </c>
      <c r="D178" s="48" t="str">
        <f>IFERROR(IF(COUNTIF('ordem de passagem'!D172:D211,'ordem de passagem'!D172)=1,1,"")+A178*0.0000000001,"")</f>
        <v/>
      </c>
      <c r="E178" s="48" t="str">
        <f>IFERROR(RANK(D178,$D$19:D231,0),"")</f>
        <v/>
      </c>
      <c r="F178" s="48" t="str">
        <f>IFERROR(RANK(G178,$G$19:G206,0),"")</f>
        <v/>
      </c>
    </row>
    <row r="179" spans="1:12" ht="16.2" hidden="1" customHeight="1" x14ac:dyDescent="0.3">
      <c r="A179" s="48">
        <v>161</v>
      </c>
      <c r="B179" s="126" t="e">
        <f>IF('ordem de passagem'!#REF!="","",'ordem de passagem'!#REF!)</f>
        <v>#REF!</v>
      </c>
      <c r="C179" s="126" t="str">
        <f>IF('ordem de passagem'!E171="","",'ordem de passagem'!E171)</f>
        <v/>
      </c>
      <c r="D179" s="48" t="str">
        <f>IFERROR(IF(COUNTIF('ordem de passagem'!D173:D212,'ordem de passagem'!D173)=1,1,"")+A179*0.0000000001,"")</f>
        <v/>
      </c>
      <c r="E179" s="48" t="str">
        <f>IFERROR(RANK(D179,$D$19:D232,0),"")</f>
        <v/>
      </c>
      <c r="F179" s="48" t="str">
        <f>IFERROR(RANK(G179,$G$19:G207,0),"")</f>
        <v/>
      </c>
    </row>
    <row r="180" spans="1:12" ht="16.2" hidden="1" customHeight="1" x14ac:dyDescent="0.3">
      <c r="A180" s="48">
        <v>162</v>
      </c>
      <c r="B180" s="126" t="e">
        <f>IF('ordem de passagem'!#REF!="","",'ordem de passagem'!#REF!)</f>
        <v>#REF!</v>
      </c>
      <c r="C180" s="126" t="str">
        <f>IF('ordem de passagem'!E172="","",'ordem de passagem'!E172)</f>
        <v/>
      </c>
      <c r="D180" s="48" t="str">
        <f>IFERROR(IF(COUNTIF('ordem de passagem'!D174:D213,'ordem de passagem'!D174)=1,1,"")+A180*0.0000000001,"")</f>
        <v/>
      </c>
      <c r="E180" s="48" t="str">
        <f>IFERROR(RANK(D180,$D$19:D233,0),"")</f>
        <v/>
      </c>
      <c r="F180" s="48" t="str">
        <f>IFERROR(RANK(G180,$G$19:G208,0),"")</f>
        <v/>
      </c>
    </row>
    <row r="181" spans="1:12" ht="16.2" hidden="1" customHeight="1" x14ac:dyDescent="0.3">
      <c r="A181" s="48">
        <v>163</v>
      </c>
      <c r="B181" s="126" t="e">
        <f>IF('ordem de passagem'!#REF!="","",'ordem de passagem'!#REF!)</f>
        <v>#REF!</v>
      </c>
      <c r="C181" s="126" t="str">
        <f>IF('ordem de passagem'!E173="","",'ordem de passagem'!E173)</f>
        <v/>
      </c>
      <c r="D181" s="48" t="str">
        <f>IFERROR(IF(COUNTIF('ordem de passagem'!D175:D214,'ordem de passagem'!D175)=1,1,"")+A181*0.0000000001,"")</f>
        <v/>
      </c>
      <c r="E181" s="48" t="str">
        <f>IFERROR(RANK(D181,$D$19:D234,0),"")</f>
        <v/>
      </c>
      <c r="F181" s="48" t="str">
        <f>IFERROR(RANK(G181,$G$19:G209,0),"")</f>
        <v/>
      </c>
    </row>
  </sheetData>
  <sheetProtection algorithmName="SHA-512" hashValue="Fp6s9jSCGIoD1FCNztZO0VA9Qf2v0GDAZ5MXB0kme5i9Q5BIfUhDUeEmayZbynsJqMrmgGkXeO/bRfnGbICO+A==" saltValue="2RmkKfrTUC72VqtJYfLi1A==" spinCount="100000" sheet="1" objects="1" scenarios="1"/>
  <mergeCells count="286">
    <mergeCell ref="I12:K12"/>
    <mergeCell ref="O12:Q12"/>
    <mergeCell ref="I13:K13"/>
    <mergeCell ref="O13:Q13"/>
    <mergeCell ref="I2:AB2"/>
    <mergeCell ref="AD2:AH3"/>
    <mergeCell ref="L4:Y6"/>
    <mergeCell ref="AD4:AH12"/>
    <mergeCell ref="J7:K7"/>
    <mergeCell ref="L7:S7"/>
    <mergeCell ref="W7:AA7"/>
    <mergeCell ref="J9:K9"/>
    <mergeCell ref="L9:S9"/>
    <mergeCell ref="W9:AA9"/>
    <mergeCell ref="V17:X18"/>
    <mergeCell ref="Y17:AB18"/>
    <mergeCell ref="I18:L18"/>
    <mergeCell ref="I19:L19"/>
    <mergeCell ref="O19:R19"/>
    <mergeCell ref="S19:U19"/>
    <mergeCell ref="V19:X19"/>
    <mergeCell ref="Y19:AB19"/>
    <mergeCell ref="I14:K14"/>
    <mergeCell ref="I15:K15"/>
    <mergeCell ref="I17:M17"/>
    <mergeCell ref="N17:N18"/>
    <mergeCell ref="O17:R18"/>
    <mergeCell ref="S17:U18"/>
    <mergeCell ref="I20:L20"/>
    <mergeCell ref="O20:R20"/>
    <mergeCell ref="S20:U20"/>
    <mergeCell ref="V20:X20"/>
    <mergeCell ref="Y20:AB20"/>
    <mergeCell ref="I21:L21"/>
    <mergeCell ref="O21:R21"/>
    <mergeCell ref="S21:U21"/>
    <mergeCell ref="V21:X21"/>
    <mergeCell ref="Y21:AB21"/>
    <mergeCell ref="I22:L22"/>
    <mergeCell ref="O22:R22"/>
    <mergeCell ref="S22:U22"/>
    <mergeCell ref="V22:X22"/>
    <mergeCell ref="Y22:AB22"/>
    <mergeCell ref="I23:L23"/>
    <mergeCell ref="O23:R23"/>
    <mergeCell ref="S23:U23"/>
    <mergeCell ref="V23:X23"/>
    <mergeCell ref="Y23:AB23"/>
    <mergeCell ref="I24:L24"/>
    <mergeCell ref="O24:R24"/>
    <mergeCell ref="S24:U24"/>
    <mergeCell ref="V24:X24"/>
    <mergeCell ref="Y24:AB24"/>
    <mergeCell ref="I25:L25"/>
    <mergeCell ref="O25:R25"/>
    <mergeCell ref="S25:U25"/>
    <mergeCell ref="V25:X25"/>
    <mergeCell ref="Y25:AB25"/>
    <mergeCell ref="I26:L26"/>
    <mergeCell ref="O26:R26"/>
    <mergeCell ref="S26:U26"/>
    <mergeCell ref="V26:X26"/>
    <mergeCell ref="Y26:AB26"/>
    <mergeCell ref="I27:L27"/>
    <mergeCell ref="O27:R27"/>
    <mergeCell ref="S27:U27"/>
    <mergeCell ref="V27:X27"/>
    <mergeCell ref="Y27:AB27"/>
    <mergeCell ref="I28:L28"/>
    <mergeCell ref="O28:R28"/>
    <mergeCell ref="S28:U28"/>
    <mergeCell ref="V28:X28"/>
    <mergeCell ref="Y28:AB28"/>
    <mergeCell ref="I29:L29"/>
    <mergeCell ref="O29:R29"/>
    <mergeCell ref="S29:U29"/>
    <mergeCell ref="V29:X29"/>
    <mergeCell ref="Y29:AB29"/>
    <mergeCell ref="I30:L30"/>
    <mergeCell ref="O30:R30"/>
    <mergeCell ref="S30:U30"/>
    <mergeCell ref="V30:X30"/>
    <mergeCell ref="Y30:AB30"/>
    <mergeCell ref="I31:L31"/>
    <mergeCell ref="O31:R31"/>
    <mergeCell ref="S31:U31"/>
    <mergeCell ref="V31:X31"/>
    <mergeCell ref="Y31:AB31"/>
    <mergeCell ref="I32:L32"/>
    <mergeCell ref="O32:R32"/>
    <mergeCell ref="S32:U32"/>
    <mergeCell ref="V32:X32"/>
    <mergeCell ref="Y32:AB32"/>
    <mergeCell ref="I33:L33"/>
    <mergeCell ref="O33:R33"/>
    <mergeCell ref="S33:U33"/>
    <mergeCell ref="V33:X33"/>
    <mergeCell ref="Y33:AB33"/>
    <mergeCell ref="I34:L34"/>
    <mergeCell ref="O34:R34"/>
    <mergeCell ref="S34:U34"/>
    <mergeCell ref="V34:X34"/>
    <mergeCell ref="Y34:AB34"/>
    <mergeCell ref="I35:L35"/>
    <mergeCell ref="O35:R35"/>
    <mergeCell ref="S35:U35"/>
    <mergeCell ref="V35:X35"/>
    <mergeCell ref="Y35:AB35"/>
    <mergeCell ref="I36:L36"/>
    <mergeCell ref="O36:R36"/>
    <mergeCell ref="S36:U36"/>
    <mergeCell ref="V36:X36"/>
    <mergeCell ref="Y36:AB36"/>
    <mergeCell ref="I37:L37"/>
    <mergeCell ref="O37:R37"/>
    <mergeCell ref="S37:U37"/>
    <mergeCell ref="V37:X37"/>
    <mergeCell ref="Y37:AB37"/>
    <mergeCell ref="I38:L38"/>
    <mergeCell ref="O38:R38"/>
    <mergeCell ref="S38:U38"/>
    <mergeCell ref="V38:X38"/>
    <mergeCell ref="Y38:AB38"/>
    <mergeCell ref="I39:L39"/>
    <mergeCell ref="O39:R39"/>
    <mergeCell ref="S39:U39"/>
    <mergeCell ref="V39:X39"/>
    <mergeCell ref="Y39:AB39"/>
    <mergeCell ref="I40:L40"/>
    <mergeCell ref="O40:R40"/>
    <mergeCell ref="S40:U40"/>
    <mergeCell ref="V40:X40"/>
    <mergeCell ref="Y40:AB40"/>
    <mergeCell ref="I41:L41"/>
    <mergeCell ref="O41:R41"/>
    <mergeCell ref="S41:U41"/>
    <mergeCell ref="V41:X41"/>
    <mergeCell ref="Y41:AB41"/>
    <mergeCell ref="I44:L44"/>
    <mergeCell ref="O44:R44"/>
    <mergeCell ref="S44:U44"/>
    <mergeCell ref="V44:X44"/>
    <mergeCell ref="Y44:AB44"/>
    <mergeCell ref="I45:L45"/>
    <mergeCell ref="I42:L42"/>
    <mergeCell ref="O42:R42"/>
    <mergeCell ref="S42:U42"/>
    <mergeCell ref="V42:X42"/>
    <mergeCell ref="Y42:AB42"/>
    <mergeCell ref="I43:L43"/>
    <mergeCell ref="O43:R43"/>
    <mergeCell ref="S43:U43"/>
    <mergeCell ref="V43:X43"/>
    <mergeCell ref="Y43:AB43"/>
    <mergeCell ref="I52:L52"/>
    <mergeCell ref="I53:L53"/>
    <mergeCell ref="I54:L54"/>
    <mergeCell ref="I55:L55"/>
    <mergeCell ref="I56:L56"/>
    <mergeCell ref="I57:L57"/>
    <mergeCell ref="I46:L46"/>
    <mergeCell ref="I47:L47"/>
    <mergeCell ref="I48:L48"/>
    <mergeCell ref="I49:L49"/>
    <mergeCell ref="I50:L50"/>
    <mergeCell ref="I51:L51"/>
    <mergeCell ref="I64:L64"/>
    <mergeCell ref="I65:L65"/>
    <mergeCell ref="I66:L66"/>
    <mergeCell ref="I67:L67"/>
    <mergeCell ref="I68:L68"/>
    <mergeCell ref="I69:L69"/>
    <mergeCell ref="I58:L58"/>
    <mergeCell ref="I59:L59"/>
    <mergeCell ref="I60:L60"/>
    <mergeCell ref="I61:L61"/>
    <mergeCell ref="I62:L62"/>
    <mergeCell ref="I63:L63"/>
    <mergeCell ref="I76:L76"/>
    <mergeCell ref="I77:L77"/>
    <mergeCell ref="I78:L78"/>
    <mergeCell ref="I79:L79"/>
    <mergeCell ref="I80:L80"/>
    <mergeCell ref="I81:L81"/>
    <mergeCell ref="I70:L70"/>
    <mergeCell ref="I71:L71"/>
    <mergeCell ref="I72:L72"/>
    <mergeCell ref="I73:L73"/>
    <mergeCell ref="I74:L74"/>
    <mergeCell ref="I75:L75"/>
    <mergeCell ref="I88:L88"/>
    <mergeCell ref="I89:L89"/>
    <mergeCell ref="I90:L90"/>
    <mergeCell ref="I91:L91"/>
    <mergeCell ref="I92:L92"/>
    <mergeCell ref="I93:L93"/>
    <mergeCell ref="I82:L82"/>
    <mergeCell ref="I83:L83"/>
    <mergeCell ref="I84:L84"/>
    <mergeCell ref="I85:L85"/>
    <mergeCell ref="I86:L86"/>
    <mergeCell ref="I87:L87"/>
    <mergeCell ref="I100:L100"/>
    <mergeCell ref="I101:L101"/>
    <mergeCell ref="I102:L102"/>
    <mergeCell ref="I103:L103"/>
    <mergeCell ref="I104:L104"/>
    <mergeCell ref="I105:L105"/>
    <mergeCell ref="I94:L94"/>
    <mergeCell ref="I95:L95"/>
    <mergeCell ref="I96:L96"/>
    <mergeCell ref="I97:L97"/>
    <mergeCell ref="I98:L98"/>
    <mergeCell ref="I99:L99"/>
    <mergeCell ref="I112:L112"/>
    <mergeCell ref="I113:L113"/>
    <mergeCell ref="I114:L114"/>
    <mergeCell ref="I115:L115"/>
    <mergeCell ref="I116:L116"/>
    <mergeCell ref="I117:L117"/>
    <mergeCell ref="I106:L106"/>
    <mergeCell ref="I107:L107"/>
    <mergeCell ref="I108:L108"/>
    <mergeCell ref="I109:L109"/>
    <mergeCell ref="I110:L110"/>
    <mergeCell ref="I111:L111"/>
    <mergeCell ref="I124:L124"/>
    <mergeCell ref="I125:L125"/>
    <mergeCell ref="I126:L126"/>
    <mergeCell ref="I127:L127"/>
    <mergeCell ref="I128:L128"/>
    <mergeCell ref="I129:L129"/>
    <mergeCell ref="I118:L118"/>
    <mergeCell ref="I119:L119"/>
    <mergeCell ref="I120:L120"/>
    <mergeCell ref="I121:L121"/>
    <mergeCell ref="I122:L122"/>
    <mergeCell ref="I123:L123"/>
    <mergeCell ref="I136:L136"/>
    <mergeCell ref="I137:L137"/>
    <mergeCell ref="I138:L138"/>
    <mergeCell ref="I139:L139"/>
    <mergeCell ref="I140:L140"/>
    <mergeCell ref="I141:L141"/>
    <mergeCell ref="I130:L130"/>
    <mergeCell ref="I131:L131"/>
    <mergeCell ref="I132:L132"/>
    <mergeCell ref="I133:L133"/>
    <mergeCell ref="I134:L134"/>
    <mergeCell ref="I135:L135"/>
    <mergeCell ref="I148:L148"/>
    <mergeCell ref="I149:L149"/>
    <mergeCell ref="I150:L150"/>
    <mergeCell ref="I151:L151"/>
    <mergeCell ref="I152:L152"/>
    <mergeCell ref="I153:L153"/>
    <mergeCell ref="I142:L142"/>
    <mergeCell ref="I143:L143"/>
    <mergeCell ref="I144:L144"/>
    <mergeCell ref="I145:L145"/>
    <mergeCell ref="I146:L146"/>
    <mergeCell ref="I147:L147"/>
    <mergeCell ref="I160:L160"/>
    <mergeCell ref="I161:L161"/>
    <mergeCell ref="I162:L162"/>
    <mergeCell ref="I163:L163"/>
    <mergeCell ref="I164:L164"/>
    <mergeCell ref="I165:L165"/>
    <mergeCell ref="I154:L154"/>
    <mergeCell ref="I155:L155"/>
    <mergeCell ref="I156:L156"/>
    <mergeCell ref="I157:L157"/>
    <mergeCell ref="I158:L158"/>
    <mergeCell ref="I159:L159"/>
    <mergeCell ref="I172:L172"/>
    <mergeCell ref="I173:L173"/>
    <mergeCell ref="I174:L174"/>
    <mergeCell ref="I175:L175"/>
    <mergeCell ref="I176:L176"/>
    <mergeCell ref="I177:L177"/>
    <mergeCell ref="I166:L166"/>
    <mergeCell ref="I167:L167"/>
    <mergeCell ref="I168:L168"/>
    <mergeCell ref="I169:L169"/>
    <mergeCell ref="I170:L170"/>
    <mergeCell ref="I171:L171"/>
  </mergeCells>
  <conditionalFormatting sqref="B19:C181">
    <cfRule type="expression" dxfId="37" priority="5">
      <formula>MOD(ROW(),2)=0</formula>
    </cfRule>
  </conditionalFormatting>
  <conditionalFormatting sqref="M19:AB47">
    <cfRule type="expression" dxfId="36" priority="3">
      <formula>AND(MOD(ROW(),2)=1,$I19&lt;&gt;"")</formula>
    </cfRule>
    <cfRule type="expression" dxfId="35" priority="4">
      <formula>AND(MOD(ROW(),2)=0,$I19&lt;&gt;"")</formula>
    </cfRule>
  </conditionalFormatting>
  <conditionalFormatting sqref="I19:L177">
    <cfRule type="expression" dxfId="34" priority="1">
      <formula>AND(MOD(ROW(),2)=1,$I19&lt;&gt;"")</formula>
    </cfRule>
    <cfRule type="expression" dxfId="33" priority="2">
      <formula>AND(MOD(ROW(),2)=0,$I19&lt;&gt;"")</formula>
    </cfRule>
  </conditionalFormatting>
  <printOptions horizontalCentered="1"/>
  <pageMargins left="0" right="0" top="0.19685039370078741" bottom="0.19685039370078741" header="0.31496062992125984" footer="0.31496062992125984"/>
  <pageSetup paperSize="9" scale="5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5C523-DE12-48AE-BF52-8D086D65640D}">
  <dimension ref="A1:L166"/>
  <sheetViews>
    <sheetView showGridLines="0" showRowColHeaders="0" zoomScale="25" zoomScaleNormal="25" workbookViewId="0">
      <pane ySplit="4" topLeftCell="A5" activePane="bottomLeft" state="frozen"/>
      <selection activeCell="Q1" sqref="Q1:Q1048576"/>
      <selection pane="bottomLeft" activeCell="A4" sqref="A4"/>
    </sheetView>
  </sheetViews>
  <sheetFormatPr defaultColWidth="0" defaultRowHeight="0" customHeight="1" zeroHeight="1" x14ac:dyDescent="0.3"/>
  <cols>
    <col min="1" max="1" width="51.21875" customWidth="1"/>
    <col min="2" max="2" width="60.5546875" style="87" customWidth="1"/>
    <col min="3" max="3" width="6.44140625" customWidth="1"/>
    <col min="4" max="8" width="27" customWidth="1"/>
    <col min="9" max="12" width="0" hidden="1" customWidth="1"/>
    <col min="13" max="16384" width="27" hidden="1"/>
  </cols>
  <sheetData>
    <row r="1" spans="1:12" ht="25.8" customHeight="1" x14ac:dyDescent="0.3"/>
    <row r="2" spans="1:12" s="92" customFormat="1" ht="116.4" customHeight="1" x14ac:dyDescent="0.3">
      <c r="A2" s="239" t="s">
        <v>7</v>
      </c>
      <c r="B2" s="239"/>
      <c r="C2" s="114"/>
      <c r="D2" s="240" t="s">
        <v>8</v>
      </c>
      <c r="E2" s="240"/>
      <c r="F2" s="240"/>
      <c r="G2" s="240"/>
      <c r="H2" s="240"/>
      <c r="I2"/>
      <c r="J2"/>
      <c r="K2"/>
      <c r="L2"/>
    </row>
    <row r="3" spans="1:12" ht="25.8" customHeight="1" thickBot="1" x14ac:dyDescent="0.35">
      <c r="D3" s="240"/>
      <c r="E3" s="240"/>
      <c r="F3" s="240"/>
      <c r="G3" s="240"/>
      <c r="H3" s="240"/>
    </row>
    <row r="4" spans="1:12" ht="265.2" customHeight="1" thickTop="1" thickBot="1" x14ac:dyDescent="0.35">
      <c r="A4" s="91">
        <v>0</v>
      </c>
      <c r="B4" s="90" t="s">
        <v>32</v>
      </c>
      <c r="D4" s="241" t="s">
        <v>31</v>
      </c>
      <c r="E4" s="241"/>
      <c r="F4" s="241"/>
      <c r="G4" s="241"/>
      <c r="H4" s="241"/>
    </row>
    <row r="5" spans="1:12" ht="265.2" customHeight="1" thickTop="1" thickBot="1" x14ac:dyDescent="0.35">
      <c r="A5" s="89"/>
      <c r="B5" s="88" t="str">
        <f>IF('ordem de passagem'!$C13="",0,'ordem de passagem'!$C13)</f>
        <v>Joaquim serpa</v>
      </c>
      <c r="D5" s="241"/>
      <c r="E5" s="241"/>
      <c r="F5" s="241"/>
      <c r="G5" s="241"/>
      <c r="H5" s="241"/>
    </row>
    <row r="6" spans="1:12" ht="265.2" customHeight="1" thickTop="1" thickBot="1" x14ac:dyDescent="0.35">
      <c r="A6" s="89"/>
      <c r="B6" s="88" t="str">
        <f>IF('ordem de passagem'!$C14="",0,'ordem de passagem'!$C14)</f>
        <v>Bernador Sous</v>
      </c>
      <c r="D6" s="241"/>
      <c r="E6" s="241"/>
      <c r="F6" s="241"/>
      <c r="G6" s="241"/>
      <c r="H6" s="241"/>
    </row>
    <row r="7" spans="1:12" ht="265.2" customHeight="1" thickTop="1" thickBot="1" x14ac:dyDescent="0.35">
      <c r="A7" s="89"/>
      <c r="B7" s="88" t="str">
        <f>IF('ordem de passagem'!$C15="",0,'ordem de passagem'!$C15)</f>
        <v>Pedro Rocha</v>
      </c>
    </row>
    <row r="8" spans="1:12" ht="265.2" customHeight="1" thickTop="1" thickBot="1" x14ac:dyDescent="0.35">
      <c r="A8" s="89"/>
      <c r="B8" s="88" t="str">
        <f>IF('ordem de passagem'!$C16="",0,'ordem de passagem'!$C16)</f>
        <v>Lidia Silva</v>
      </c>
    </row>
    <row r="9" spans="1:12" ht="265.2" customHeight="1" thickTop="1" thickBot="1" x14ac:dyDescent="0.35">
      <c r="A9" s="89"/>
      <c r="B9" s="88" t="str">
        <f>IF('ordem de passagem'!$C17="",0,'ordem de passagem'!$C17)</f>
        <v>Fernanda Roscha</v>
      </c>
    </row>
    <row r="10" spans="1:12" ht="265.2" customHeight="1" thickTop="1" thickBot="1" x14ac:dyDescent="0.35">
      <c r="A10" s="89"/>
      <c r="B10" s="88" t="str">
        <f>IF('ordem de passagem'!$C18="",0,'ordem de passagem'!$C18)</f>
        <v>Beatriz severino</v>
      </c>
    </row>
    <row r="11" spans="1:12" ht="265.2" customHeight="1" thickTop="1" thickBot="1" x14ac:dyDescent="0.35">
      <c r="A11" s="89"/>
      <c r="B11" s="88">
        <f>IF('ordem de passagem'!$C19="",0,'ordem de passagem'!$C19)</f>
        <v>0</v>
      </c>
    </row>
    <row r="12" spans="1:12" ht="265.2" customHeight="1" thickTop="1" thickBot="1" x14ac:dyDescent="0.35">
      <c r="A12" s="89"/>
      <c r="B12" s="88">
        <f>IF('ordem de passagem'!$C20="",0,'ordem de passagem'!$C20)</f>
        <v>0</v>
      </c>
    </row>
    <row r="13" spans="1:12" ht="265.2" customHeight="1" thickTop="1" thickBot="1" x14ac:dyDescent="0.35">
      <c r="A13" s="89"/>
      <c r="B13" s="88">
        <f>IF('ordem de passagem'!$C21="",0,'ordem de passagem'!$C21)</f>
        <v>0</v>
      </c>
    </row>
    <row r="14" spans="1:12" ht="265.2" customHeight="1" thickTop="1" thickBot="1" x14ac:dyDescent="0.35">
      <c r="A14" s="89"/>
      <c r="B14" s="88">
        <f>IF('ordem de passagem'!$C22="",0,'ordem de passagem'!$C22)</f>
        <v>0</v>
      </c>
    </row>
    <row r="15" spans="1:12" ht="265.2" customHeight="1" thickTop="1" thickBot="1" x14ac:dyDescent="0.35">
      <c r="A15" s="89"/>
      <c r="B15" s="88">
        <f>IF('ordem de passagem'!$C23="",0,'ordem de passagem'!$C23)</f>
        <v>0</v>
      </c>
    </row>
    <row r="16" spans="1:12" ht="265.2" customHeight="1" thickTop="1" thickBot="1" x14ac:dyDescent="0.35">
      <c r="A16" s="89"/>
      <c r="B16" s="88">
        <f>IF('ordem de passagem'!$C24="",0,'ordem de passagem'!$C24)</f>
        <v>0</v>
      </c>
    </row>
    <row r="17" spans="1:2" ht="265.2" customHeight="1" thickTop="1" thickBot="1" x14ac:dyDescent="0.35">
      <c r="A17" s="89"/>
      <c r="B17" s="88">
        <f>IF('ordem de passagem'!$C25="",0,'ordem de passagem'!$C25)</f>
        <v>0</v>
      </c>
    </row>
    <row r="18" spans="1:2" ht="265.2" customHeight="1" thickTop="1" thickBot="1" x14ac:dyDescent="0.35">
      <c r="A18" s="89"/>
      <c r="B18" s="88">
        <f>IF('ordem de passagem'!$C26="",0,'ordem de passagem'!$C26)</f>
        <v>0</v>
      </c>
    </row>
    <row r="19" spans="1:2" ht="265.2" customHeight="1" thickTop="1" thickBot="1" x14ac:dyDescent="0.35">
      <c r="A19" s="89"/>
      <c r="B19" s="88">
        <f>IF('ordem de passagem'!$C27="",0,'ordem de passagem'!$C27)</f>
        <v>0</v>
      </c>
    </row>
    <row r="20" spans="1:2" ht="265.2" customHeight="1" thickTop="1" thickBot="1" x14ac:dyDescent="0.35">
      <c r="A20" s="89"/>
      <c r="B20" s="88">
        <f>IF('ordem de passagem'!$C28="",0,'ordem de passagem'!$C28)</f>
        <v>0</v>
      </c>
    </row>
    <row r="21" spans="1:2" ht="265.2" customHeight="1" thickTop="1" thickBot="1" x14ac:dyDescent="0.35">
      <c r="A21" s="89"/>
      <c r="B21" s="88">
        <f>IF('ordem de passagem'!$C29="",0,'ordem de passagem'!$C29)</f>
        <v>0</v>
      </c>
    </row>
    <row r="22" spans="1:2" ht="265.2" customHeight="1" thickTop="1" thickBot="1" x14ac:dyDescent="0.35">
      <c r="A22" s="89"/>
      <c r="B22" s="88">
        <f>IF('ordem de passagem'!$C30="",0,'ordem de passagem'!$C30)</f>
        <v>0</v>
      </c>
    </row>
    <row r="23" spans="1:2" ht="265.2" customHeight="1" thickTop="1" thickBot="1" x14ac:dyDescent="0.35">
      <c r="A23" s="89"/>
      <c r="B23" s="88">
        <f>IF('ordem de passagem'!$C31="",0,'ordem de passagem'!$C31)</f>
        <v>0</v>
      </c>
    </row>
    <row r="24" spans="1:2" ht="265.2" customHeight="1" thickTop="1" thickBot="1" x14ac:dyDescent="0.35">
      <c r="A24" s="89"/>
      <c r="B24" s="88">
        <f>IF('ordem de passagem'!$C32="",0,'ordem de passagem'!$C32)</f>
        <v>0</v>
      </c>
    </row>
    <row r="25" spans="1:2" ht="265.2" customHeight="1" thickTop="1" thickBot="1" x14ac:dyDescent="0.35">
      <c r="A25" s="89"/>
      <c r="B25" s="88">
        <f>IF('ordem de passagem'!$C33="",0,'ordem de passagem'!$C33)</f>
        <v>0</v>
      </c>
    </row>
    <row r="26" spans="1:2" ht="265.2" customHeight="1" thickTop="1" thickBot="1" x14ac:dyDescent="0.35">
      <c r="A26" s="89"/>
      <c r="B26" s="88">
        <f>IF('ordem de passagem'!$C34="",0,'ordem de passagem'!$C34)</f>
        <v>0</v>
      </c>
    </row>
    <row r="27" spans="1:2" ht="265.2" customHeight="1" thickTop="1" thickBot="1" x14ac:dyDescent="0.35">
      <c r="A27" s="89"/>
      <c r="B27" s="88">
        <f>IF('ordem de passagem'!$C35="",0,'ordem de passagem'!$C35)</f>
        <v>0</v>
      </c>
    </row>
    <row r="28" spans="1:2" ht="265.2" customHeight="1" thickTop="1" thickBot="1" x14ac:dyDescent="0.35">
      <c r="A28" s="89"/>
      <c r="B28" s="88">
        <f>IF('ordem de passagem'!$C36="",0,'ordem de passagem'!$C36)</f>
        <v>0</v>
      </c>
    </row>
    <row r="29" spans="1:2" ht="265.2" customHeight="1" thickTop="1" thickBot="1" x14ac:dyDescent="0.35">
      <c r="A29" s="89"/>
      <c r="B29" s="88">
        <f>IF('ordem de passagem'!$C37="",0,'ordem de passagem'!$C37)</f>
        <v>0</v>
      </c>
    </row>
    <row r="30" spans="1:2" ht="265.2" customHeight="1" thickTop="1" thickBot="1" x14ac:dyDescent="0.35">
      <c r="A30" s="89"/>
      <c r="B30" s="88">
        <f>IF('ordem de passagem'!$C38="",0,'ordem de passagem'!$C38)</f>
        <v>0</v>
      </c>
    </row>
    <row r="31" spans="1:2" ht="265.2" customHeight="1" thickTop="1" thickBot="1" x14ac:dyDescent="0.35">
      <c r="A31" s="89"/>
      <c r="B31" s="88">
        <f>IF('ordem de passagem'!$C39="",0,'ordem de passagem'!$C39)</f>
        <v>0</v>
      </c>
    </row>
    <row r="32" spans="1:2" ht="265.2" customHeight="1" thickTop="1" thickBot="1" x14ac:dyDescent="0.35">
      <c r="A32" s="89"/>
      <c r="B32" s="88">
        <f>IF('ordem de passagem'!$C40="",0,'ordem de passagem'!$C40)</f>
        <v>0</v>
      </c>
    </row>
    <row r="33" spans="1:2" ht="265.2" customHeight="1" thickTop="1" thickBot="1" x14ac:dyDescent="0.35">
      <c r="A33" s="89"/>
      <c r="B33" s="88">
        <f>IF('ordem de passagem'!$C41="",0,'ordem de passagem'!$C41)</f>
        <v>0</v>
      </c>
    </row>
    <row r="34" spans="1:2" ht="265.2" customHeight="1" thickTop="1" thickBot="1" x14ac:dyDescent="0.35">
      <c r="A34" s="89"/>
      <c r="B34" s="88">
        <f>IF('ordem de passagem'!$C42="",0,'ordem de passagem'!$C42)</f>
        <v>0</v>
      </c>
    </row>
    <row r="35" spans="1:2" ht="265.2" customHeight="1" thickTop="1" thickBot="1" x14ac:dyDescent="0.35">
      <c r="A35" s="89"/>
      <c r="B35" s="88">
        <f>IF('ordem de passagem'!$C43="",0,'ordem de passagem'!$C43)</f>
        <v>0</v>
      </c>
    </row>
    <row r="36" spans="1:2" ht="265.2" customHeight="1" thickTop="1" thickBot="1" x14ac:dyDescent="0.35">
      <c r="A36" s="89"/>
      <c r="B36" s="88">
        <f>IF('ordem de passagem'!$C44="",0,'ordem de passagem'!$C44)</f>
        <v>0</v>
      </c>
    </row>
    <row r="37" spans="1:2" ht="265.2" customHeight="1" thickTop="1" thickBot="1" x14ac:dyDescent="0.35">
      <c r="A37" s="89"/>
      <c r="B37" s="88">
        <f>IF('ordem de passagem'!$C45="",0,'ordem de passagem'!$C45)</f>
        <v>0</v>
      </c>
    </row>
    <row r="38" spans="1:2" ht="265.2" customHeight="1" thickTop="1" thickBot="1" x14ac:dyDescent="0.35">
      <c r="A38" s="89"/>
      <c r="B38" s="88">
        <f>IF('ordem de passagem'!$C46="",0,'ordem de passagem'!$C46)</f>
        <v>0</v>
      </c>
    </row>
    <row r="39" spans="1:2" ht="265.2" customHeight="1" thickTop="1" thickBot="1" x14ac:dyDescent="0.35">
      <c r="A39" s="89"/>
      <c r="B39" s="88">
        <f>IF('ordem de passagem'!$C47="",0,'ordem de passagem'!$C47)</f>
        <v>0</v>
      </c>
    </row>
    <row r="40" spans="1:2" ht="265.2" customHeight="1" thickTop="1" thickBot="1" x14ac:dyDescent="0.35">
      <c r="A40" s="89"/>
      <c r="B40" s="88">
        <f>IF('ordem de passagem'!$C48="",0,'ordem de passagem'!$C48)</f>
        <v>0</v>
      </c>
    </row>
    <row r="41" spans="1:2" ht="265.2" customHeight="1" thickTop="1" thickBot="1" x14ac:dyDescent="0.35">
      <c r="A41" s="89"/>
      <c r="B41" s="88">
        <f>IF('ordem de passagem'!$C49="",0,'ordem de passagem'!$C49)</f>
        <v>0</v>
      </c>
    </row>
    <row r="42" spans="1:2" ht="265.2" customHeight="1" thickTop="1" thickBot="1" x14ac:dyDescent="0.35">
      <c r="A42" s="89"/>
      <c r="B42" s="88">
        <f>IF('ordem de passagem'!$C50="",0,'ordem de passagem'!$C50)</f>
        <v>0</v>
      </c>
    </row>
    <row r="43" spans="1:2" ht="265.2" customHeight="1" thickTop="1" thickBot="1" x14ac:dyDescent="0.35">
      <c r="A43" s="89"/>
      <c r="B43" s="88">
        <f>IF('ordem de passagem'!$C51="",0,'ordem de passagem'!$C51)</f>
        <v>0</v>
      </c>
    </row>
    <row r="44" spans="1:2" ht="265.2" customHeight="1" thickTop="1" thickBot="1" x14ac:dyDescent="0.35">
      <c r="A44" s="89"/>
      <c r="B44" s="88">
        <f>IF('ordem de passagem'!$C52="",0,'ordem de passagem'!$C52)</f>
        <v>0</v>
      </c>
    </row>
    <row r="45" spans="1:2" ht="265.2" customHeight="1" thickTop="1" thickBot="1" x14ac:dyDescent="0.35">
      <c r="A45" s="89"/>
      <c r="B45" s="88">
        <f>IF('ordem de passagem'!$C53="",0,'ordem de passagem'!$C53)</f>
        <v>0</v>
      </c>
    </row>
    <row r="46" spans="1:2" ht="265.2" customHeight="1" thickTop="1" thickBot="1" x14ac:dyDescent="0.35">
      <c r="A46" s="89"/>
      <c r="B46" s="88">
        <f>IF('ordem de passagem'!$C54="",0,'ordem de passagem'!$C54)</f>
        <v>0</v>
      </c>
    </row>
    <row r="47" spans="1:2" ht="265.2" customHeight="1" thickTop="1" thickBot="1" x14ac:dyDescent="0.35">
      <c r="A47" s="89"/>
      <c r="B47" s="88">
        <f>IF('ordem de passagem'!$C55="",0,'ordem de passagem'!$C55)</f>
        <v>0</v>
      </c>
    </row>
    <row r="48" spans="1:2" ht="265.2" customHeight="1" thickTop="1" thickBot="1" x14ac:dyDescent="0.35">
      <c r="A48" s="89"/>
      <c r="B48" s="88">
        <f>IF('ordem de passagem'!$C56="",0,'ordem de passagem'!$C56)</f>
        <v>0</v>
      </c>
    </row>
    <row r="49" spans="1:2" ht="265.2" customHeight="1" thickTop="1" thickBot="1" x14ac:dyDescent="0.35">
      <c r="A49" s="89"/>
      <c r="B49" s="88">
        <f>IF('ordem de passagem'!$C57="",0,'ordem de passagem'!$C57)</f>
        <v>0</v>
      </c>
    </row>
    <row r="50" spans="1:2" ht="265.2" customHeight="1" thickTop="1" thickBot="1" x14ac:dyDescent="0.35">
      <c r="A50" s="89"/>
      <c r="B50" s="88">
        <f>IF('ordem de passagem'!$C58="",0,'ordem de passagem'!$C58)</f>
        <v>0</v>
      </c>
    </row>
    <row r="51" spans="1:2" ht="265.2" customHeight="1" thickTop="1" thickBot="1" x14ac:dyDescent="0.35">
      <c r="A51" s="89"/>
      <c r="B51" s="88">
        <f>IF('ordem de passagem'!$C59="",0,'ordem de passagem'!$C59)</f>
        <v>0</v>
      </c>
    </row>
    <row r="52" spans="1:2" ht="265.2" customHeight="1" thickTop="1" thickBot="1" x14ac:dyDescent="0.35">
      <c r="A52" s="89"/>
      <c r="B52" s="88">
        <f>IF('ordem de passagem'!$C60="",0,'ordem de passagem'!$C60)</f>
        <v>0</v>
      </c>
    </row>
    <row r="53" spans="1:2" ht="265.2" customHeight="1" thickTop="1" thickBot="1" x14ac:dyDescent="0.35">
      <c r="A53" s="89"/>
      <c r="B53" s="88">
        <f>IF('ordem de passagem'!$C61="",0,'ordem de passagem'!$C61)</f>
        <v>0</v>
      </c>
    </row>
    <row r="54" spans="1:2" ht="265.2" customHeight="1" thickTop="1" thickBot="1" x14ac:dyDescent="0.35">
      <c r="A54" s="89"/>
      <c r="B54" s="88">
        <f>IF('ordem de passagem'!$C62="",0,'ordem de passagem'!$C62)</f>
        <v>0</v>
      </c>
    </row>
    <row r="55" spans="1:2" ht="265.2" customHeight="1" thickTop="1" thickBot="1" x14ac:dyDescent="0.35">
      <c r="A55" s="89"/>
      <c r="B55" s="88">
        <f>IF('ordem de passagem'!$C63="",0,'ordem de passagem'!$C63)</f>
        <v>0</v>
      </c>
    </row>
    <row r="56" spans="1:2" ht="265.2" customHeight="1" thickTop="1" thickBot="1" x14ac:dyDescent="0.35">
      <c r="A56" s="89"/>
      <c r="B56" s="88">
        <f>IF('ordem de passagem'!$C64="",0,'ordem de passagem'!$C64)</f>
        <v>0</v>
      </c>
    </row>
    <row r="57" spans="1:2" ht="265.2" customHeight="1" thickTop="1" thickBot="1" x14ac:dyDescent="0.35">
      <c r="A57" s="89"/>
      <c r="B57" s="88">
        <f>IF('ordem de passagem'!$C65="",0,'ordem de passagem'!$C65)</f>
        <v>0</v>
      </c>
    </row>
    <row r="58" spans="1:2" ht="265.2" customHeight="1" thickTop="1" thickBot="1" x14ac:dyDescent="0.35">
      <c r="A58" s="89"/>
      <c r="B58" s="88">
        <f>IF('ordem de passagem'!$C66="",0,'ordem de passagem'!$C66)</f>
        <v>0</v>
      </c>
    </row>
    <row r="59" spans="1:2" ht="265.2" customHeight="1" thickTop="1" thickBot="1" x14ac:dyDescent="0.35">
      <c r="A59" s="89"/>
      <c r="B59" s="88">
        <f>IF('ordem de passagem'!$C67="",0,'ordem de passagem'!$C67)</f>
        <v>0</v>
      </c>
    </row>
    <row r="60" spans="1:2" ht="265.2" customHeight="1" thickTop="1" thickBot="1" x14ac:dyDescent="0.35">
      <c r="A60" s="89"/>
      <c r="B60" s="88">
        <f>IF('ordem de passagem'!$C68="",0,'ordem de passagem'!$C68)</f>
        <v>0</v>
      </c>
    </row>
    <row r="61" spans="1:2" ht="265.2" customHeight="1" thickTop="1" thickBot="1" x14ac:dyDescent="0.35">
      <c r="A61" s="89"/>
      <c r="B61" s="88">
        <f>IF('ordem de passagem'!$C69="",0,'ordem de passagem'!$C69)</f>
        <v>0</v>
      </c>
    </row>
    <row r="62" spans="1:2" ht="265.2" customHeight="1" thickTop="1" thickBot="1" x14ac:dyDescent="0.35">
      <c r="A62" s="89"/>
      <c r="B62" s="88">
        <f>IF('ordem de passagem'!$C70="",0,'ordem de passagem'!$C70)</f>
        <v>0</v>
      </c>
    </row>
    <row r="63" spans="1:2" ht="265.2" customHeight="1" thickTop="1" thickBot="1" x14ac:dyDescent="0.35">
      <c r="A63" s="89"/>
      <c r="B63" s="88">
        <f>IF('ordem de passagem'!$C71="",0,'ordem de passagem'!$C71)</f>
        <v>0</v>
      </c>
    </row>
    <row r="64" spans="1:2" ht="265.2" customHeight="1" thickTop="1" thickBot="1" x14ac:dyDescent="0.35">
      <c r="A64" s="89"/>
      <c r="B64" s="88">
        <f>IF('ordem de passagem'!$C72="",0,'ordem de passagem'!$C72)</f>
        <v>0</v>
      </c>
    </row>
    <row r="65" spans="1:2" ht="265.2" customHeight="1" thickTop="1" thickBot="1" x14ac:dyDescent="0.35">
      <c r="A65" s="89"/>
      <c r="B65" s="88">
        <f>IF('ordem de passagem'!$C73="",0,'ordem de passagem'!$C73)</f>
        <v>0</v>
      </c>
    </row>
    <row r="66" spans="1:2" ht="265.2" customHeight="1" thickTop="1" thickBot="1" x14ac:dyDescent="0.35">
      <c r="A66" s="89"/>
      <c r="B66" s="88">
        <f>IF('ordem de passagem'!$C74="",0,'ordem de passagem'!$C74)</f>
        <v>0</v>
      </c>
    </row>
    <row r="67" spans="1:2" ht="265.2" customHeight="1" thickTop="1" thickBot="1" x14ac:dyDescent="0.35">
      <c r="A67" s="89"/>
      <c r="B67" s="88">
        <f>IF('ordem de passagem'!$C75="",0,'ordem de passagem'!$C75)</f>
        <v>0</v>
      </c>
    </row>
    <row r="68" spans="1:2" ht="265.2" customHeight="1" thickTop="1" thickBot="1" x14ac:dyDescent="0.35">
      <c r="A68" s="89"/>
      <c r="B68" s="88">
        <f>IF('ordem de passagem'!$C76="",0,'ordem de passagem'!$C76)</f>
        <v>0</v>
      </c>
    </row>
    <row r="69" spans="1:2" ht="265.2" customHeight="1" thickTop="1" thickBot="1" x14ac:dyDescent="0.35">
      <c r="A69" s="89"/>
      <c r="B69" s="88">
        <f>IF('ordem de passagem'!$C77="",0,'ordem de passagem'!$C77)</f>
        <v>0</v>
      </c>
    </row>
    <row r="70" spans="1:2" ht="265.2" customHeight="1" thickTop="1" thickBot="1" x14ac:dyDescent="0.35">
      <c r="A70" s="89"/>
      <c r="B70" s="88">
        <f>IF('ordem de passagem'!$C78="",0,'ordem de passagem'!$C78)</f>
        <v>0</v>
      </c>
    </row>
    <row r="71" spans="1:2" ht="265.2" customHeight="1" thickTop="1" thickBot="1" x14ac:dyDescent="0.35">
      <c r="A71" s="89"/>
      <c r="B71" s="88">
        <f>IF('ordem de passagem'!$C79="",0,'ordem de passagem'!$C79)</f>
        <v>0</v>
      </c>
    </row>
    <row r="72" spans="1:2" ht="265.2" customHeight="1" thickTop="1" thickBot="1" x14ac:dyDescent="0.35">
      <c r="A72" s="89"/>
      <c r="B72" s="88">
        <f>IF('ordem de passagem'!$C80="",0,'ordem de passagem'!$C80)</f>
        <v>0</v>
      </c>
    </row>
    <row r="73" spans="1:2" ht="265.2" customHeight="1" thickTop="1" thickBot="1" x14ac:dyDescent="0.35">
      <c r="A73" s="89"/>
      <c r="B73" s="88">
        <f>IF('ordem de passagem'!$C81="",0,'ordem de passagem'!$C81)</f>
        <v>0</v>
      </c>
    </row>
    <row r="74" spans="1:2" ht="265.2" customHeight="1" thickTop="1" thickBot="1" x14ac:dyDescent="0.35">
      <c r="A74" s="89"/>
      <c r="B74" s="88">
        <f>IF('ordem de passagem'!$C82="",0,'ordem de passagem'!$C82)</f>
        <v>0</v>
      </c>
    </row>
    <row r="75" spans="1:2" ht="265.2" customHeight="1" thickTop="1" thickBot="1" x14ac:dyDescent="0.35">
      <c r="A75" s="89"/>
      <c r="B75" s="88">
        <f>IF('ordem de passagem'!$C83="",0,'ordem de passagem'!$C83)</f>
        <v>0</v>
      </c>
    </row>
    <row r="76" spans="1:2" ht="265.2" customHeight="1" thickTop="1" thickBot="1" x14ac:dyDescent="0.35">
      <c r="A76" s="89"/>
      <c r="B76" s="88">
        <f>IF('ordem de passagem'!$C84="",0,'ordem de passagem'!$C84)</f>
        <v>0</v>
      </c>
    </row>
    <row r="77" spans="1:2" ht="265.2" customHeight="1" thickTop="1" thickBot="1" x14ac:dyDescent="0.35">
      <c r="A77" s="89"/>
      <c r="B77" s="88">
        <f>IF('ordem de passagem'!$C85="",0,'ordem de passagem'!$C85)</f>
        <v>0</v>
      </c>
    </row>
    <row r="78" spans="1:2" ht="265.2" customHeight="1" thickTop="1" thickBot="1" x14ac:dyDescent="0.35">
      <c r="A78" s="89"/>
      <c r="B78" s="88">
        <f>IF('ordem de passagem'!$C86="",0,'ordem de passagem'!$C86)</f>
        <v>0</v>
      </c>
    </row>
    <row r="79" spans="1:2" ht="265.2" customHeight="1" thickTop="1" thickBot="1" x14ac:dyDescent="0.35">
      <c r="A79" s="89"/>
      <c r="B79" s="88">
        <f>IF('ordem de passagem'!$C87="",0,'ordem de passagem'!$C87)</f>
        <v>0</v>
      </c>
    </row>
    <row r="80" spans="1:2" ht="265.2" customHeight="1" thickTop="1" thickBot="1" x14ac:dyDescent="0.35">
      <c r="A80" s="89"/>
      <c r="B80" s="88">
        <f>IF('ordem de passagem'!$C88="",0,'ordem de passagem'!$C88)</f>
        <v>0</v>
      </c>
    </row>
    <row r="81" spans="1:2" ht="265.2" customHeight="1" thickTop="1" thickBot="1" x14ac:dyDescent="0.35">
      <c r="A81" s="89"/>
      <c r="B81" s="88">
        <f>IF('ordem de passagem'!$C89="",0,'ordem de passagem'!$C89)</f>
        <v>0</v>
      </c>
    </row>
    <row r="82" spans="1:2" ht="265.2" customHeight="1" thickTop="1" thickBot="1" x14ac:dyDescent="0.35">
      <c r="A82" s="89"/>
      <c r="B82" s="88">
        <f>IF('ordem de passagem'!$C90="",0,'ordem de passagem'!$C90)</f>
        <v>0</v>
      </c>
    </row>
    <row r="83" spans="1:2" ht="265.2" customHeight="1" thickTop="1" thickBot="1" x14ac:dyDescent="0.35">
      <c r="A83" s="89"/>
      <c r="B83" s="88">
        <f>IF('ordem de passagem'!$C91="",0,'ordem de passagem'!$C91)</f>
        <v>0</v>
      </c>
    </row>
    <row r="84" spans="1:2" ht="265.2" customHeight="1" thickTop="1" thickBot="1" x14ac:dyDescent="0.35">
      <c r="A84" s="89"/>
      <c r="B84" s="88">
        <f>IF('ordem de passagem'!$C92="",0,'ordem de passagem'!$C92)</f>
        <v>0</v>
      </c>
    </row>
    <row r="85" spans="1:2" ht="265.2" customHeight="1" thickTop="1" thickBot="1" x14ac:dyDescent="0.35">
      <c r="A85" s="89"/>
      <c r="B85" s="88">
        <f>IF('ordem de passagem'!$C93="",0,'ordem de passagem'!$C93)</f>
        <v>0</v>
      </c>
    </row>
    <row r="86" spans="1:2" ht="265.2" customHeight="1" thickTop="1" thickBot="1" x14ac:dyDescent="0.35">
      <c r="A86" s="89"/>
      <c r="B86" s="88">
        <f>IF('ordem de passagem'!$C94="",0,'ordem de passagem'!$C94)</f>
        <v>0</v>
      </c>
    </row>
    <row r="87" spans="1:2" ht="265.2" customHeight="1" thickTop="1" thickBot="1" x14ac:dyDescent="0.35">
      <c r="A87" s="89"/>
      <c r="B87" s="88">
        <f>IF('ordem de passagem'!$C95="",0,'ordem de passagem'!$C95)</f>
        <v>0</v>
      </c>
    </row>
    <row r="88" spans="1:2" ht="265.2" customHeight="1" thickTop="1" thickBot="1" x14ac:dyDescent="0.35">
      <c r="A88" s="89"/>
      <c r="B88" s="88">
        <f>IF('ordem de passagem'!$C96="",0,'ordem de passagem'!$C96)</f>
        <v>0</v>
      </c>
    </row>
    <row r="89" spans="1:2" ht="265.2" customHeight="1" thickTop="1" thickBot="1" x14ac:dyDescent="0.35">
      <c r="A89" s="89"/>
      <c r="B89" s="88">
        <f>IF('ordem de passagem'!$C97="",0,'ordem de passagem'!$C97)</f>
        <v>0</v>
      </c>
    </row>
    <row r="90" spans="1:2" ht="265.2" customHeight="1" thickTop="1" thickBot="1" x14ac:dyDescent="0.35">
      <c r="A90" s="89"/>
      <c r="B90" s="88">
        <f>IF('ordem de passagem'!$C98="",0,'ordem de passagem'!$C98)</f>
        <v>0</v>
      </c>
    </row>
    <row r="91" spans="1:2" ht="265.2" customHeight="1" thickTop="1" thickBot="1" x14ac:dyDescent="0.35">
      <c r="A91" s="89"/>
      <c r="B91" s="88">
        <f>IF('ordem de passagem'!$C99="",0,'ordem de passagem'!$C99)</f>
        <v>0</v>
      </c>
    </row>
    <row r="92" spans="1:2" ht="265.2" customHeight="1" thickTop="1" thickBot="1" x14ac:dyDescent="0.35">
      <c r="A92" s="89"/>
      <c r="B92" s="88">
        <f>IF('ordem de passagem'!$C100="",0,'ordem de passagem'!$C100)</f>
        <v>0</v>
      </c>
    </row>
    <row r="93" spans="1:2" ht="265.2" customHeight="1" thickTop="1" thickBot="1" x14ac:dyDescent="0.35">
      <c r="A93" s="89"/>
      <c r="B93" s="88">
        <f>IF('ordem de passagem'!$C101="",0,'ordem de passagem'!$C101)</f>
        <v>0</v>
      </c>
    </row>
    <row r="94" spans="1:2" ht="265.2" customHeight="1" thickTop="1" thickBot="1" x14ac:dyDescent="0.35">
      <c r="A94" s="89"/>
      <c r="B94" s="88">
        <f>IF('ordem de passagem'!$C102="",0,'ordem de passagem'!$C102)</f>
        <v>0</v>
      </c>
    </row>
    <row r="95" spans="1:2" ht="265.2" customHeight="1" thickTop="1" thickBot="1" x14ac:dyDescent="0.35">
      <c r="A95" s="89"/>
      <c r="B95" s="88">
        <f>IF('ordem de passagem'!$C103="",0,'ordem de passagem'!$C103)</f>
        <v>0</v>
      </c>
    </row>
    <row r="96" spans="1:2" ht="265.2" customHeight="1" thickTop="1" thickBot="1" x14ac:dyDescent="0.35">
      <c r="A96" s="89"/>
      <c r="B96" s="88">
        <f>IF('ordem de passagem'!$C104="",0,'ordem de passagem'!$C104)</f>
        <v>0</v>
      </c>
    </row>
    <row r="97" spans="1:2" ht="265.2" customHeight="1" thickTop="1" thickBot="1" x14ac:dyDescent="0.35">
      <c r="A97" s="89"/>
      <c r="B97" s="88">
        <f>IF('ordem de passagem'!$C105="",0,'ordem de passagem'!$C105)</f>
        <v>0</v>
      </c>
    </row>
    <row r="98" spans="1:2" ht="265.2" customHeight="1" thickTop="1" thickBot="1" x14ac:dyDescent="0.35">
      <c r="A98" s="89"/>
      <c r="B98" s="88">
        <f>IF('ordem de passagem'!$C106="",0,'ordem de passagem'!$C106)</f>
        <v>0</v>
      </c>
    </row>
    <row r="99" spans="1:2" ht="265.2" customHeight="1" thickTop="1" thickBot="1" x14ac:dyDescent="0.35">
      <c r="A99" s="89"/>
      <c r="B99" s="88">
        <f>IF('ordem de passagem'!$C107="",0,'ordem de passagem'!$C107)</f>
        <v>0</v>
      </c>
    </row>
    <row r="100" spans="1:2" ht="265.2" customHeight="1" thickTop="1" thickBot="1" x14ac:dyDescent="0.35">
      <c r="A100" s="89"/>
      <c r="B100" s="88">
        <f>IF('ordem de passagem'!$C108="",0,'ordem de passagem'!$C108)</f>
        <v>0</v>
      </c>
    </row>
    <row r="101" spans="1:2" ht="265.2" customHeight="1" thickTop="1" thickBot="1" x14ac:dyDescent="0.35">
      <c r="A101" s="89"/>
      <c r="B101" s="88">
        <f>IF('ordem de passagem'!$C109="",0,'ordem de passagem'!$C109)</f>
        <v>0</v>
      </c>
    </row>
    <row r="102" spans="1:2" ht="265.2" customHeight="1" thickTop="1" thickBot="1" x14ac:dyDescent="0.35">
      <c r="A102" s="89"/>
      <c r="B102" s="88">
        <f>IF('ordem de passagem'!$C110="",0,'ordem de passagem'!$C110)</f>
        <v>0</v>
      </c>
    </row>
    <row r="103" spans="1:2" ht="265.2" customHeight="1" thickTop="1" thickBot="1" x14ac:dyDescent="0.35">
      <c r="A103" s="89"/>
      <c r="B103" s="88">
        <f>IF('ordem de passagem'!$C111="",0,'ordem de passagem'!$C111)</f>
        <v>0</v>
      </c>
    </row>
    <row r="104" spans="1:2" ht="265.2" customHeight="1" thickTop="1" thickBot="1" x14ac:dyDescent="0.35">
      <c r="A104" s="89"/>
      <c r="B104" s="88">
        <f>IF('ordem de passagem'!$C112="",0,'ordem de passagem'!$C112)</f>
        <v>0</v>
      </c>
    </row>
    <row r="105" spans="1:2" ht="265.2" customHeight="1" thickTop="1" thickBot="1" x14ac:dyDescent="0.35">
      <c r="A105" s="89"/>
      <c r="B105" s="88">
        <f>IF('ordem de passagem'!$C113="",0,'ordem de passagem'!$C113)</f>
        <v>0</v>
      </c>
    </row>
    <row r="106" spans="1:2" ht="265.2" customHeight="1" thickTop="1" thickBot="1" x14ac:dyDescent="0.35">
      <c r="A106" s="89"/>
      <c r="B106" s="88">
        <f>IF('ordem de passagem'!$C114="",0,'ordem de passagem'!$C114)</f>
        <v>0</v>
      </c>
    </row>
    <row r="107" spans="1:2" ht="265.2" customHeight="1" thickTop="1" thickBot="1" x14ac:dyDescent="0.35">
      <c r="A107" s="89"/>
      <c r="B107" s="88">
        <f>IF('ordem de passagem'!$C115="",0,'ordem de passagem'!$C115)</f>
        <v>0</v>
      </c>
    </row>
    <row r="108" spans="1:2" ht="265.2" customHeight="1" thickTop="1" thickBot="1" x14ac:dyDescent="0.35">
      <c r="A108" s="89"/>
      <c r="B108" s="88">
        <f>IF('ordem de passagem'!$C116="",0,'ordem de passagem'!$C116)</f>
        <v>0</v>
      </c>
    </row>
    <row r="109" spans="1:2" ht="265.2" customHeight="1" thickTop="1" thickBot="1" x14ac:dyDescent="0.35">
      <c r="A109" s="89"/>
      <c r="B109" s="88">
        <f>IF('ordem de passagem'!$C117="",0,'ordem de passagem'!$C117)</f>
        <v>0</v>
      </c>
    </row>
    <row r="110" spans="1:2" ht="265.2" customHeight="1" thickTop="1" thickBot="1" x14ac:dyDescent="0.35">
      <c r="A110" s="89"/>
      <c r="B110" s="88">
        <f>IF('ordem de passagem'!$C118="",0,'ordem de passagem'!$C118)</f>
        <v>0</v>
      </c>
    </row>
    <row r="111" spans="1:2" ht="265.2" customHeight="1" thickTop="1" thickBot="1" x14ac:dyDescent="0.35">
      <c r="A111" s="89"/>
      <c r="B111" s="88">
        <f>IF('ordem de passagem'!$C119="",0,'ordem de passagem'!$C119)</f>
        <v>0</v>
      </c>
    </row>
    <row r="112" spans="1:2" ht="265.2" customHeight="1" thickTop="1" thickBot="1" x14ac:dyDescent="0.35">
      <c r="A112" s="89"/>
      <c r="B112" s="88">
        <f>IF('ordem de passagem'!$C120="",0,'ordem de passagem'!$C120)</f>
        <v>0</v>
      </c>
    </row>
    <row r="113" spans="1:2" ht="265.2" customHeight="1" thickTop="1" thickBot="1" x14ac:dyDescent="0.35">
      <c r="A113" s="89"/>
      <c r="B113" s="88">
        <f>IF('ordem de passagem'!$C121="",0,'ordem de passagem'!$C121)</f>
        <v>0</v>
      </c>
    </row>
    <row r="114" spans="1:2" ht="265.2" customHeight="1" thickTop="1" thickBot="1" x14ac:dyDescent="0.35">
      <c r="A114" s="89"/>
      <c r="B114" s="88">
        <f>IF('ordem de passagem'!$C122="",0,'ordem de passagem'!$C122)</f>
        <v>0</v>
      </c>
    </row>
    <row r="115" spans="1:2" ht="265.2" customHeight="1" thickTop="1" thickBot="1" x14ac:dyDescent="0.35">
      <c r="A115" s="89"/>
      <c r="B115" s="88">
        <f>IF('ordem de passagem'!$C123="",0,'ordem de passagem'!$C123)</f>
        <v>0</v>
      </c>
    </row>
    <row r="116" spans="1:2" ht="265.2" customHeight="1" thickTop="1" thickBot="1" x14ac:dyDescent="0.35">
      <c r="A116" s="89"/>
      <c r="B116" s="88">
        <f>IF('ordem de passagem'!$C124="",0,'ordem de passagem'!$C124)</f>
        <v>0</v>
      </c>
    </row>
    <row r="117" spans="1:2" ht="265.2" customHeight="1" thickTop="1" thickBot="1" x14ac:dyDescent="0.35">
      <c r="A117" s="89"/>
      <c r="B117" s="88">
        <f>IF('ordem de passagem'!$C125="",0,'ordem de passagem'!$C125)</f>
        <v>0</v>
      </c>
    </row>
    <row r="118" spans="1:2" ht="265.2" customHeight="1" thickTop="1" thickBot="1" x14ac:dyDescent="0.35">
      <c r="A118" s="89"/>
      <c r="B118" s="88">
        <f>IF('ordem de passagem'!$C126="",0,'ordem de passagem'!$C126)</f>
        <v>0</v>
      </c>
    </row>
    <row r="119" spans="1:2" ht="265.2" customHeight="1" thickTop="1" thickBot="1" x14ac:dyDescent="0.35">
      <c r="A119" s="89"/>
      <c r="B119" s="88">
        <f>IF('ordem de passagem'!$C127="",0,'ordem de passagem'!$C127)</f>
        <v>0</v>
      </c>
    </row>
    <row r="120" spans="1:2" ht="265.2" customHeight="1" thickTop="1" thickBot="1" x14ac:dyDescent="0.35">
      <c r="A120" s="89"/>
      <c r="B120" s="88">
        <f>IF('ordem de passagem'!$C128="",0,'ordem de passagem'!$C128)</f>
        <v>0</v>
      </c>
    </row>
    <row r="121" spans="1:2" ht="265.2" customHeight="1" thickTop="1" thickBot="1" x14ac:dyDescent="0.35">
      <c r="A121" s="89"/>
      <c r="B121" s="88">
        <f>IF('ordem de passagem'!$C129="",0,'ordem de passagem'!$C129)</f>
        <v>0</v>
      </c>
    </row>
    <row r="122" spans="1:2" ht="265.2" customHeight="1" thickTop="1" thickBot="1" x14ac:dyDescent="0.35">
      <c r="A122" s="89"/>
      <c r="B122" s="88">
        <f>IF('ordem de passagem'!$C130="",0,'ordem de passagem'!$C130)</f>
        <v>0</v>
      </c>
    </row>
    <row r="123" spans="1:2" ht="265.2" customHeight="1" thickTop="1" thickBot="1" x14ac:dyDescent="0.35">
      <c r="A123" s="89"/>
      <c r="B123" s="88">
        <f>IF('ordem de passagem'!$C131="",0,'ordem de passagem'!$C131)</f>
        <v>0</v>
      </c>
    </row>
    <row r="124" spans="1:2" ht="265.2" customHeight="1" thickTop="1" thickBot="1" x14ac:dyDescent="0.35">
      <c r="A124" s="89"/>
      <c r="B124" s="88">
        <f>IF('ordem de passagem'!$C132="",0,'ordem de passagem'!$C132)</f>
        <v>0</v>
      </c>
    </row>
    <row r="125" spans="1:2" ht="265.2" customHeight="1" thickTop="1" thickBot="1" x14ac:dyDescent="0.35">
      <c r="A125" s="89"/>
      <c r="B125" s="88" t="e">
        <f>IF('ordem de passagem'!#REF!="",0,'ordem de passagem'!#REF!)</f>
        <v>#REF!</v>
      </c>
    </row>
    <row r="126" spans="1:2" ht="265.2" customHeight="1" thickTop="1" thickBot="1" x14ac:dyDescent="0.35">
      <c r="A126" s="89"/>
      <c r="B126" s="88" t="e">
        <f>IF('ordem de passagem'!#REF!="",0,'ordem de passagem'!#REF!)</f>
        <v>#REF!</v>
      </c>
    </row>
    <row r="127" spans="1:2" ht="265.2" customHeight="1" thickTop="1" thickBot="1" x14ac:dyDescent="0.35">
      <c r="A127" s="89"/>
      <c r="B127" s="88">
        <f>IF('ordem de passagem'!$C133="",0,'ordem de passagem'!$C133)</f>
        <v>0</v>
      </c>
    </row>
    <row r="128" spans="1:2" ht="265.2" customHeight="1" thickTop="1" thickBot="1" x14ac:dyDescent="0.35">
      <c r="A128" s="89"/>
      <c r="B128" s="88">
        <f>IF('ordem de passagem'!$C134="",0,'ordem de passagem'!$C134)</f>
        <v>0</v>
      </c>
    </row>
    <row r="129" spans="1:2" ht="265.2" customHeight="1" thickTop="1" thickBot="1" x14ac:dyDescent="0.35">
      <c r="A129" s="89"/>
      <c r="B129" s="88">
        <f>IF('ordem de passagem'!$C135="",0,'ordem de passagem'!$C135)</f>
        <v>0</v>
      </c>
    </row>
    <row r="130" spans="1:2" ht="265.2" customHeight="1" thickTop="1" thickBot="1" x14ac:dyDescent="0.35">
      <c r="A130" s="89"/>
      <c r="B130" s="88">
        <f>IF('ordem de passagem'!$C136="",0,'ordem de passagem'!$C136)</f>
        <v>0</v>
      </c>
    </row>
    <row r="131" spans="1:2" ht="265.2" customHeight="1" thickTop="1" thickBot="1" x14ac:dyDescent="0.35">
      <c r="A131" s="89"/>
      <c r="B131" s="88">
        <f>IF('ordem de passagem'!$C137="",0,'ordem de passagem'!$C137)</f>
        <v>0</v>
      </c>
    </row>
    <row r="132" spans="1:2" ht="265.2" customHeight="1" thickTop="1" thickBot="1" x14ac:dyDescent="0.35">
      <c r="A132" s="89"/>
      <c r="B132" s="88">
        <f>IF('ordem de passagem'!$C138="",0,'ordem de passagem'!$C138)</f>
        <v>0</v>
      </c>
    </row>
    <row r="133" spans="1:2" ht="265.2" customHeight="1" thickTop="1" thickBot="1" x14ac:dyDescent="0.35">
      <c r="A133" s="89"/>
      <c r="B133" s="88">
        <f>IF('ordem de passagem'!$C139="",0,'ordem de passagem'!$C139)</f>
        <v>0</v>
      </c>
    </row>
    <row r="134" spans="1:2" ht="265.2" customHeight="1" thickTop="1" thickBot="1" x14ac:dyDescent="0.35">
      <c r="A134" s="89"/>
      <c r="B134" s="88">
        <f>IF('ordem de passagem'!$C140="",0,'ordem de passagem'!$C140)</f>
        <v>0</v>
      </c>
    </row>
    <row r="135" spans="1:2" ht="265.2" customHeight="1" thickTop="1" thickBot="1" x14ac:dyDescent="0.35">
      <c r="A135" s="89"/>
      <c r="B135" s="88">
        <f>IF('ordem de passagem'!$C141="",0,'ordem de passagem'!$C141)</f>
        <v>0</v>
      </c>
    </row>
    <row r="136" spans="1:2" ht="265.2" customHeight="1" thickTop="1" thickBot="1" x14ac:dyDescent="0.35">
      <c r="A136" s="89"/>
      <c r="B136" s="88">
        <f>IF('ordem de passagem'!$C142="",0,'ordem de passagem'!$C142)</f>
        <v>0</v>
      </c>
    </row>
    <row r="137" spans="1:2" ht="265.2" customHeight="1" thickTop="1" thickBot="1" x14ac:dyDescent="0.35">
      <c r="A137" s="89"/>
      <c r="B137" s="88">
        <f>IF('ordem de passagem'!$C143="",0,'ordem de passagem'!$C143)</f>
        <v>0</v>
      </c>
    </row>
    <row r="138" spans="1:2" ht="265.2" customHeight="1" thickTop="1" thickBot="1" x14ac:dyDescent="0.35">
      <c r="A138" s="89"/>
      <c r="B138" s="88">
        <f>IF('ordem de passagem'!$C144="",0,'ordem de passagem'!$C144)</f>
        <v>0</v>
      </c>
    </row>
    <row r="139" spans="1:2" ht="265.2" customHeight="1" thickTop="1" thickBot="1" x14ac:dyDescent="0.35">
      <c r="A139" s="89"/>
      <c r="B139" s="88">
        <f>IF('ordem de passagem'!$C145="",0,'ordem de passagem'!$C145)</f>
        <v>0</v>
      </c>
    </row>
    <row r="140" spans="1:2" ht="265.2" customHeight="1" thickTop="1" thickBot="1" x14ac:dyDescent="0.35">
      <c r="A140" s="89"/>
      <c r="B140" s="88">
        <f>IF('ordem de passagem'!$C146="",0,'ordem de passagem'!$C146)</f>
        <v>0</v>
      </c>
    </row>
    <row r="141" spans="1:2" ht="265.2" customHeight="1" thickTop="1" thickBot="1" x14ac:dyDescent="0.35">
      <c r="A141" s="89"/>
      <c r="B141" s="88">
        <f>IF('ordem de passagem'!$C147="",0,'ordem de passagem'!$C147)</f>
        <v>0</v>
      </c>
    </row>
    <row r="142" spans="1:2" ht="265.2" customHeight="1" thickTop="1" thickBot="1" x14ac:dyDescent="0.35">
      <c r="A142" s="89"/>
      <c r="B142" s="88">
        <f>IF('ordem de passagem'!$C148="",0,'ordem de passagem'!$C148)</f>
        <v>0</v>
      </c>
    </row>
    <row r="143" spans="1:2" ht="265.2" customHeight="1" thickTop="1" thickBot="1" x14ac:dyDescent="0.35">
      <c r="A143" s="89"/>
      <c r="B143" s="88">
        <f>IF('ordem de passagem'!$C149="",0,'ordem de passagem'!$C149)</f>
        <v>0</v>
      </c>
    </row>
    <row r="144" spans="1:2" ht="265.2" customHeight="1" thickTop="1" thickBot="1" x14ac:dyDescent="0.35">
      <c r="A144" s="89"/>
      <c r="B144" s="88">
        <f>IF('ordem de passagem'!$C150="",0,'ordem de passagem'!$C150)</f>
        <v>0</v>
      </c>
    </row>
    <row r="145" spans="1:2" ht="265.2" customHeight="1" thickTop="1" thickBot="1" x14ac:dyDescent="0.35">
      <c r="A145" s="89"/>
      <c r="B145" s="88">
        <f>IF('ordem de passagem'!$C151="",0,'ordem de passagem'!$C151)</f>
        <v>0</v>
      </c>
    </row>
    <row r="146" spans="1:2" ht="265.2" customHeight="1" thickTop="1" thickBot="1" x14ac:dyDescent="0.35">
      <c r="A146" s="89"/>
      <c r="B146" s="88">
        <f>IF('ordem de passagem'!$C152="",0,'ordem de passagem'!$C152)</f>
        <v>0</v>
      </c>
    </row>
    <row r="147" spans="1:2" ht="265.2" customHeight="1" thickTop="1" thickBot="1" x14ac:dyDescent="0.35">
      <c r="A147" s="89"/>
      <c r="B147" s="88">
        <f>IF('ordem de passagem'!$C153="",0,'ordem de passagem'!$C153)</f>
        <v>0</v>
      </c>
    </row>
    <row r="148" spans="1:2" ht="265.2" customHeight="1" thickTop="1" thickBot="1" x14ac:dyDescent="0.35">
      <c r="A148" s="89"/>
      <c r="B148" s="88">
        <f>IF('ordem de passagem'!$C154="",0,'ordem de passagem'!$C154)</f>
        <v>0</v>
      </c>
    </row>
    <row r="149" spans="1:2" ht="265.2" customHeight="1" thickTop="1" thickBot="1" x14ac:dyDescent="0.35">
      <c r="A149" s="89"/>
      <c r="B149" s="88">
        <f>IF('ordem de passagem'!$C155="",0,'ordem de passagem'!$C155)</f>
        <v>0</v>
      </c>
    </row>
    <row r="150" spans="1:2" ht="265.2" customHeight="1" thickTop="1" thickBot="1" x14ac:dyDescent="0.35">
      <c r="A150" s="89"/>
      <c r="B150" s="88">
        <f>IF('ordem de passagem'!$C156="",0,'ordem de passagem'!$C156)</f>
        <v>0</v>
      </c>
    </row>
    <row r="151" spans="1:2" ht="265.2" customHeight="1" thickTop="1" thickBot="1" x14ac:dyDescent="0.35">
      <c r="A151" s="89"/>
      <c r="B151" s="88">
        <f>IF('ordem de passagem'!$C157="",0,'ordem de passagem'!$C157)</f>
        <v>0</v>
      </c>
    </row>
    <row r="152" spans="1:2" ht="265.2" customHeight="1" thickTop="1" thickBot="1" x14ac:dyDescent="0.35">
      <c r="A152" s="89"/>
      <c r="B152" s="88">
        <f>IF('ordem de passagem'!$C158="",0,'ordem de passagem'!$C158)</f>
        <v>0</v>
      </c>
    </row>
    <row r="153" spans="1:2" ht="265.2" customHeight="1" thickTop="1" thickBot="1" x14ac:dyDescent="0.35">
      <c r="A153" s="89"/>
      <c r="B153" s="88">
        <f>IF('ordem de passagem'!$C159="",0,'ordem de passagem'!$C159)</f>
        <v>0</v>
      </c>
    </row>
    <row r="154" spans="1:2" ht="265.2" customHeight="1" thickTop="1" thickBot="1" x14ac:dyDescent="0.35">
      <c r="A154" s="89"/>
      <c r="B154" s="88">
        <f>IF('ordem de passagem'!$C160="",0,'ordem de passagem'!$C160)</f>
        <v>0</v>
      </c>
    </row>
    <row r="155" spans="1:2" ht="265.2" customHeight="1" thickTop="1" thickBot="1" x14ac:dyDescent="0.35">
      <c r="A155" s="89"/>
      <c r="B155" s="88">
        <f>IF('ordem de passagem'!$C161="",0,'ordem de passagem'!$C161)</f>
        <v>0</v>
      </c>
    </row>
    <row r="156" spans="1:2" ht="265.2" customHeight="1" thickTop="1" thickBot="1" x14ac:dyDescent="0.35">
      <c r="A156" s="89"/>
      <c r="B156" s="88">
        <f>IF('ordem de passagem'!$C162="",0,'ordem de passagem'!$C162)</f>
        <v>0</v>
      </c>
    </row>
    <row r="157" spans="1:2" ht="265.2" customHeight="1" thickTop="1" thickBot="1" x14ac:dyDescent="0.35">
      <c r="A157" s="89"/>
      <c r="B157" s="88">
        <f>IF('ordem de passagem'!$C163="",0,'ordem de passagem'!$C163)</f>
        <v>0</v>
      </c>
    </row>
    <row r="158" spans="1:2" ht="265.2" customHeight="1" thickTop="1" thickBot="1" x14ac:dyDescent="0.35">
      <c r="A158" s="89"/>
      <c r="B158" s="88">
        <f>IF('ordem de passagem'!$C164="",0,'ordem de passagem'!$C164)</f>
        <v>0</v>
      </c>
    </row>
    <row r="159" spans="1:2" ht="265.2" customHeight="1" thickTop="1" thickBot="1" x14ac:dyDescent="0.35">
      <c r="A159" s="89"/>
      <c r="B159" s="88">
        <f>IF('ordem de passagem'!$C165="",0,'ordem de passagem'!$C165)</f>
        <v>0</v>
      </c>
    </row>
    <row r="160" spans="1:2" ht="265.2" customHeight="1" thickTop="1" thickBot="1" x14ac:dyDescent="0.35">
      <c r="A160" s="89"/>
      <c r="B160" s="88">
        <f>IF('ordem de passagem'!$C166="",0,'ordem de passagem'!$C166)</f>
        <v>0</v>
      </c>
    </row>
    <row r="161" spans="1:2" ht="265.2" customHeight="1" thickTop="1" thickBot="1" x14ac:dyDescent="0.35">
      <c r="A161" s="89"/>
      <c r="B161" s="88">
        <f>IF('ordem de passagem'!$C167="",0,'ordem de passagem'!$C167)</f>
        <v>0</v>
      </c>
    </row>
    <row r="162" spans="1:2" ht="265.2" customHeight="1" thickTop="1" thickBot="1" x14ac:dyDescent="0.35">
      <c r="A162" s="89"/>
      <c r="B162" s="88">
        <f>IF('ordem de passagem'!$C168="",0,'ordem de passagem'!$C168)</f>
        <v>0</v>
      </c>
    </row>
    <row r="163" spans="1:2" ht="265.2" customHeight="1" thickTop="1" thickBot="1" x14ac:dyDescent="0.35">
      <c r="A163" s="89"/>
      <c r="B163" s="88">
        <f>IF('ordem de passagem'!$C169="",0,'ordem de passagem'!$C169)</f>
        <v>0</v>
      </c>
    </row>
    <row r="164" spans="1:2" ht="265.2" customHeight="1" thickTop="1" thickBot="1" x14ac:dyDescent="0.35">
      <c r="A164" s="89"/>
      <c r="B164" s="88">
        <f>IF('ordem de passagem'!$C170="",0,'ordem de passagem'!$C170)</f>
        <v>0</v>
      </c>
    </row>
    <row r="165" spans="1:2" ht="265.2" customHeight="1" thickTop="1" thickBot="1" x14ac:dyDescent="0.35">
      <c r="A165" s="89"/>
      <c r="B165" s="88">
        <f>IF('ordem de passagem'!$C171="",0,'ordem de passagem'!$C171)</f>
        <v>0</v>
      </c>
    </row>
    <row r="166" spans="1:2" ht="131.4" hidden="1" customHeight="1" thickTop="1" x14ac:dyDescent="0.3"/>
  </sheetData>
  <sheetProtection algorithmName="SHA-512" hashValue="CdJS+32uIhu069sZGwM9ZEtAR8BV7uavsrz5aoftlu6xHIkqFnaNfltf9U5DggKSZGM0tvMHdni6GVsjd2aXKA==" saltValue="hIJrxcZVQDFBtWms64TCEQ==" spinCount="100000" sheet="1" selectLockedCells="1"/>
  <mergeCells count="3">
    <mergeCell ref="A2:B2"/>
    <mergeCell ref="D2:H3"/>
    <mergeCell ref="D4:H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4EC34-F271-43A8-B039-5C70A118D561}">
  <dimension ref="A1:LB546"/>
  <sheetViews>
    <sheetView showGridLines="0" showRowColHeaders="0" topLeftCell="AK1" zoomScale="68" zoomScaleNormal="68" zoomScaleSheetLayoutView="85" workbookViewId="0">
      <pane ySplit="12" topLeftCell="A13" activePane="bottomLeft" state="frozen"/>
      <selection activeCell="R1" sqref="R1"/>
      <selection pane="bottomLeft" activeCell="BM25" sqref="BM25"/>
    </sheetView>
  </sheetViews>
  <sheetFormatPr defaultColWidth="0" defaultRowHeight="16.2" zeroHeight="1" x14ac:dyDescent="0.3"/>
  <cols>
    <col min="1" max="11" width="6.109375" style="63" hidden="1" customWidth="1"/>
    <col min="12" max="14" width="7" style="63" hidden="1" customWidth="1"/>
    <col min="15" max="15" width="7.21875" style="63" hidden="1" customWidth="1"/>
    <col min="16" max="18" width="7.21875" hidden="1" customWidth="1"/>
    <col min="19" max="19" width="9.109375" style="63" hidden="1" customWidth="1"/>
    <col min="20" max="20" width="19" style="63" hidden="1" customWidth="1"/>
    <col min="21" max="28" width="14.33203125" style="63" hidden="1" customWidth="1"/>
    <col min="29" max="31" width="9.109375" style="63" hidden="1" customWidth="1"/>
    <col min="32" max="34" width="13.33203125" style="63" hidden="1" customWidth="1"/>
    <col min="35" max="35" width="9.5546875" style="63" hidden="1" customWidth="1"/>
    <col min="36" max="36" width="9.109375" style="63" hidden="1" customWidth="1"/>
    <col min="37" max="37" width="6" style="73" customWidth="1"/>
    <col min="38" max="63" width="3.88671875" style="63" customWidth="1"/>
    <col min="64" max="64" width="12" style="63" customWidth="1"/>
    <col min="65" max="75" width="9.88671875" style="63" customWidth="1"/>
    <col min="76" max="76" width="13.6640625" style="63" customWidth="1"/>
    <col min="77" max="77" width="13.5546875" style="63" customWidth="1"/>
    <col min="78" max="78" width="18.109375" style="63" customWidth="1"/>
    <col min="79" max="79" width="15.77734375" style="63" customWidth="1"/>
    <col min="80" max="80" width="2.21875" customWidth="1"/>
    <col min="81" max="88" width="9.109375" customWidth="1"/>
    <col min="89" max="96" width="9.109375" hidden="1" customWidth="1"/>
    <col min="97" max="258" width="4.5546875" style="63" hidden="1" customWidth="1"/>
    <col min="259" max="259" width="9.109375" style="63" hidden="1" customWidth="1"/>
    <col min="260" max="314" width="4.5546875" style="63" hidden="1" customWidth="1"/>
    <col min="315" max="16384" width="9.109375" style="63" hidden="1"/>
  </cols>
  <sheetData>
    <row r="1" spans="1:88" s="48" customFormat="1" ht="10.199999999999999" customHeight="1" x14ac:dyDescent="0.3">
      <c r="AK1" s="70"/>
      <c r="AR1" s="49"/>
      <c r="AT1" s="49"/>
      <c r="AU1" s="49"/>
      <c r="AV1" s="49"/>
      <c r="BB1" s="50"/>
      <c r="BC1" s="50"/>
      <c r="BD1" s="50"/>
      <c r="BE1" s="50"/>
      <c r="BF1" s="50"/>
      <c r="BG1" s="50"/>
      <c r="BH1" s="50"/>
      <c r="BI1" s="50"/>
      <c r="BJ1" s="50"/>
      <c r="BK1" s="50"/>
      <c r="BL1" s="50"/>
      <c r="BM1" s="50"/>
      <c r="BN1" s="50"/>
      <c r="BO1" s="50"/>
      <c r="BP1" s="50"/>
      <c r="BQ1" s="50"/>
      <c r="BR1" s="50"/>
      <c r="BS1" s="50"/>
      <c r="BT1" s="50"/>
      <c r="BU1" s="50"/>
      <c r="BV1" s="50"/>
      <c r="BW1" s="50"/>
      <c r="BX1" s="50"/>
      <c r="BY1" s="50"/>
      <c r="BZ1" s="51"/>
    </row>
    <row r="2" spans="1:88" s="48" customFormat="1" ht="54" customHeight="1" x14ac:dyDescent="0.3">
      <c r="U2" s="96"/>
      <c r="V2" s="96"/>
      <c r="W2" s="96"/>
      <c r="X2" s="96"/>
      <c r="Y2" s="96"/>
      <c r="Z2" s="96"/>
      <c r="AA2" s="96"/>
      <c r="AB2" s="96"/>
      <c r="AC2" s="96"/>
      <c r="AD2" s="96"/>
      <c r="AE2" s="96"/>
      <c r="AF2" s="96"/>
      <c r="AG2" s="96"/>
      <c r="AH2" s="96"/>
      <c r="AI2" s="96"/>
      <c r="AJ2" s="96"/>
      <c r="AK2" s="97" t="s">
        <v>141</v>
      </c>
      <c r="AL2" s="97"/>
      <c r="AM2" s="97"/>
      <c r="AN2" s="97"/>
      <c r="AO2" s="97"/>
      <c r="AP2" s="97"/>
      <c r="AQ2" s="97"/>
      <c r="AR2" s="97"/>
      <c r="AS2" s="98"/>
      <c r="AT2" s="98"/>
      <c r="AU2" s="98"/>
      <c r="AV2" s="98"/>
      <c r="AW2" s="98"/>
      <c r="AX2" s="98"/>
      <c r="AY2" s="98"/>
      <c r="AZ2" s="98"/>
      <c r="BA2" s="98"/>
      <c r="BB2" s="98"/>
      <c r="BC2" s="98"/>
      <c r="BD2" s="98"/>
      <c r="BE2" s="98"/>
      <c r="BF2" s="98"/>
      <c r="BG2" s="98"/>
      <c r="BH2" s="98"/>
      <c r="BI2" s="98"/>
      <c r="BJ2" s="98"/>
      <c r="BK2" s="98"/>
      <c r="BL2" s="98"/>
      <c r="BM2" s="98"/>
      <c r="BN2" s="98"/>
      <c r="BO2" s="96"/>
      <c r="BP2" s="96"/>
      <c r="BQ2" s="96"/>
      <c r="BR2" s="96"/>
      <c r="BS2" s="96"/>
      <c r="BT2" s="96"/>
      <c r="BU2" s="96"/>
      <c r="BV2" s="96"/>
      <c r="BW2" s="96"/>
      <c r="BX2" s="96"/>
      <c r="BY2" s="99"/>
      <c r="BZ2" s="96"/>
      <c r="CA2" s="134"/>
      <c r="CB2" s="134"/>
      <c r="CC2" s="258" t="s">
        <v>8</v>
      </c>
      <c r="CD2" s="258"/>
      <c r="CE2" s="258"/>
      <c r="CF2" s="258"/>
      <c r="CG2" s="258"/>
      <c r="CH2" s="258"/>
      <c r="CI2" s="258"/>
      <c r="CJ2" s="258"/>
    </row>
    <row r="3" spans="1:88" s="48" customFormat="1" ht="10.199999999999999" customHeight="1" x14ac:dyDescent="0.3">
      <c r="A3" s="95"/>
      <c r="B3" s="95"/>
      <c r="C3" s="95"/>
      <c r="D3" s="95"/>
      <c r="AK3" s="70"/>
      <c r="AR3" s="49"/>
      <c r="AS3" s="52"/>
      <c r="AT3" s="52"/>
      <c r="AU3" s="52"/>
      <c r="AV3" s="52"/>
      <c r="AW3" s="52"/>
      <c r="AX3" s="52"/>
      <c r="AY3" s="52"/>
      <c r="AZ3" s="53"/>
      <c r="BA3" s="53"/>
      <c r="BB3" s="52"/>
      <c r="BC3" s="52"/>
      <c r="BD3" s="52"/>
      <c r="BE3" s="52"/>
      <c r="BF3" s="52"/>
      <c r="BG3" s="52"/>
      <c r="BH3" s="52"/>
      <c r="BI3" s="52"/>
      <c r="BJ3" s="52"/>
      <c r="BK3" s="52"/>
      <c r="BL3" s="52"/>
      <c r="BM3" s="52"/>
      <c r="BN3" s="52"/>
      <c r="BO3" s="52"/>
      <c r="BP3" s="52"/>
      <c r="BQ3" s="52"/>
      <c r="BR3" s="53"/>
      <c r="BS3" s="53"/>
      <c r="BT3" s="52"/>
      <c r="BU3" s="52"/>
      <c r="BV3" s="52"/>
      <c r="BW3" s="52"/>
      <c r="BX3" s="52"/>
      <c r="CA3" s="95"/>
      <c r="CC3" s="259" t="s">
        <v>132</v>
      </c>
      <c r="CD3" s="259"/>
      <c r="CE3" s="259"/>
      <c r="CF3" s="259"/>
      <c r="CG3" s="259"/>
      <c r="CH3" s="259"/>
      <c r="CI3" s="259"/>
      <c r="CJ3" s="259"/>
    </row>
    <row r="4" spans="1:88" s="58" customFormat="1" ht="7.2" customHeight="1" x14ac:dyDescent="0.55000000000000004">
      <c r="AK4" s="71"/>
      <c r="AL4" s="18"/>
      <c r="AM4" s="18"/>
      <c r="AN4" s="18"/>
      <c r="AO4" s="18"/>
      <c r="AP4" s="18"/>
      <c r="AQ4" s="59"/>
      <c r="AR4" s="59"/>
      <c r="AU4" s="55"/>
      <c r="AV4" s="55"/>
      <c r="AW4" s="55"/>
      <c r="AX4" s="55"/>
      <c r="AY4" s="59"/>
      <c r="AZ4" s="59"/>
      <c r="BA4" s="59"/>
      <c r="BB4" s="59"/>
      <c r="BC4" s="59"/>
      <c r="BD4" s="59"/>
      <c r="BE4" s="59"/>
      <c r="BF4" s="59"/>
      <c r="BG4" s="59"/>
      <c r="BH4" s="59"/>
      <c r="BI4" s="59"/>
      <c r="BJ4" s="59"/>
      <c r="BK4" s="59"/>
      <c r="BL4" s="59"/>
      <c r="BM4" s="59"/>
      <c r="CC4" s="259"/>
      <c r="CD4" s="259"/>
      <c r="CE4" s="259"/>
      <c r="CF4" s="259"/>
      <c r="CG4" s="259"/>
      <c r="CH4" s="259"/>
      <c r="CI4" s="259"/>
      <c r="CJ4" s="259"/>
    </row>
    <row r="5" spans="1:88" s="58" customFormat="1" ht="27" customHeight="1" x14ac:dyDescent="0.7">
      <c r="A5" s="93"/>
      <c r="B5" s="93"/>
      <c r="C5" s="93"/>
      <c r="D5" s="93"/>
      <c r="AK5" s="72"/>
      <c r="AQ5" s="55"/>
      <c r="AR5" s="55"/>
      <c r="AT5" s="151"/>
      <c r="AU5" s="151"/>
      <c r="AV5" s="151"/>
      <c r="AW5" s="151"/>
      <c r="AX5" s="269" t="s">
        <v>137</v>
      </c>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269"/>
      <c r="BW5" s="269"/>
      <c r="BX5" s="66"/>
      <c r="BY5" s="67"/>
      <c r="BZ5" s="67"/>
      <c r="CA5" s="296">
        <f>SUM(CA13:CA372)</f>
        <v>1</v>
      </c>
      <c r="CC5" s="259"/>
      <c r="CD5" s="259"/>
      <c r="CE5" s="259"/>
      <c r="CF5" s="259"/>
      <c r="CG5" s="259"/>
      <c r="CH5" s="259"/>
      <c r="CI5" s="259"/>
      <c r="CJ5" s="259"/>
    </row>
    <row r="6" spans="1:88" s="58" customFormat="1" ht="27" customHeight="1" x14ac:dyDescent="0.7">
      <c r="A6" s="93"/>
      <c r="B6" s="93"/>
      <c r="C6" s="93"/>
      <c r="D6" s="93"/>
      <c r="AK6" s="72"/>
      <c r="AQ6" s="55"/>
      <c r="AR6" s="55"/>
      <c r="AT6" s="151"/>
      <c r="AU6" s="151"/>
      <c r="AV6" s="151"/>
      <c r="AW6" s="151"/>
      <c r="AX6" s="269"/>
      <c r="AY6" s="269"/>
      <c r="AZ6" s="269"/>
      <c r="BA6" s="269"/>
      <c r="BB6" s="269"/>
      <c r="BC6" s="269"/>
      <c r="BD6" s="269"/>
      <c r="BE6" s="269"/>
      <c r="BF6" s="269"/>
      <c r="BG6" s="269"/>
      <c r="BH6" s="269"/>
      <c r="BI6" s="269"/>
      <c r="BJ6" s="269"/>
      <c r="BK6" s="269"/>
      <c r="BL6" s="269"/>
      <c r="BM6" s="269"/>
      <c r="BN6" s="269"/>
      <c r="BO6" s="269"/>
      <c r="BP6" s="269"/>
      <c r="BQ6" s="269"/>
      <c r="BR6" s="269"/>
      <c r="BS6" s="269"/>
      <c r="BT6" s="269"/>
      <c r="BU6" s="269"/>
      <c r="BV6" s="269"/>
      <c r="BW6" s="269"/>
      <c r="BX6" s="66"/>
      <c r="BY6" s="67"/>
      <c r="BZ6" s="67"/>
      <c r="CA6" s="296"/>
      <c r="CC6" s="260" t="s">
        <v>133</v>
      </c>
      <c r="CD6" s="260"/>
      <c r="CE6" s="260"/>
      <c r="CF6" s="260"/>
      <c r="CG6" s="260"/>
      <c r="CH6" s="260"/>
      <c r="CI6" s="260"/>
      <c r="CJ6" s="260"/>
    </row>
    <row r="7" spans="1:88" s="58" customFormat="1" ht="7.2" customHeight="1" x14ac:dyDescent="0.3">
      <c r="A7" s="93"/>
      <c r="B7" s="93"/>
      <c r="C7" s="93"/>
      <c r="D7" s="93"/>
      <c r="AK7" s="72"/>
      <c r="AQ7" s="60"/>
      <c r="AR7" s="60"/>
      <c r="AT7" s="152"/>
      <c r="AU7" s="152"/>
      <c r="AV7" s="152"/>
      <c r="AW7" s="152"/>
      <c r="AX7" s="265"/>
      <c r="AY7" s="265"/>
      <c r="AZ7" s="265"/>
      <c r="BA7" s="265"/>
      <c r="BB7" s="265"/>
      <c r="BC7" s="265"/>
      <c r="BD7" s="265"/>
      <c r="BE7" s="265"/>
      <c r="BF7" s="265"/>
      <c r="BG7" s="265"/>
      <c r="BH7" s="265"/>
      <c r="BI7" s="265"/>
      <c r="BJ7" s="265"/>
      <c r="BK7" s="265"/>
      <c r="BL7" s="265"/>
      <c r="BM7" s="265"/>
      <c r="BN7" s="265"/>
      <c r="BO7" s="265"/>
      <c r="BP7" s="265"/>
      <c r="BQ7" s="265"/>
      <c r="BR7" s="265"/>
      <c r="BS7" s="265"/>
      <c r="BT7" s="265"/>
      <c r="BU7" s="265"/>
      <c r="BV7" s="265"/>
      <c r="BW7" s="265"/>
      <c r="BX7" s="61"/>
      <c r="BY7" s="61"/>
      <c r="BZ7" s="61"/>
      <c r="CA7" s="296"/>
      <c r="CC7" s="260"/>
      <c r="CD7" s="260"/>
      <c r="CE7" s="260"/>
      <c r="CF7" s="260"/>
      <c r="CG7" s="260"/>
      <c r="CH7" s="260"/>
      <c r="CI7" s="260"/>
      <c r="CJ7" s="260"/>
    </row>
    <row r="8" spans="1:88" s="58" customFormat="1" ht="34.799999999999997" customHeight="1" x14ac:dyDescent="0.3">
      <c r="A8" s="94"/>
      <c r="B8" s="94"/>
      <c r="C8" s="94"/>
      <c r="D8" s="94"/>
      <c r="AJ8" s="62"/>
      <c r="AK8" s="72"/>
      <c r="AT8" s="152"/>
      <c r="AU8" s="152"/>
      <c r="AV8" s="152"/>
      <c r="AW8" s="152"/>
      <c r="AX8" s="266" t="str">
        <f>menú!K4</f>
        <v>1º encontro de ginástica</v>
      </c>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56"/>
      <c r="BY8" s="57"/>
      <c r="BZ8" s="57"/>
      <c r="CA8" s="294" t="str">
        <f>IF(CA5&gt;1,"apage um 1","OK")</f>
        <v>OK</v>
      </c>
      <c r="CC8" s="260"/>
      <c r="CD8" s="260"/>
      <c r="CE8" s="260"/>
      <c r="CF8" s="260"/>
      <c r="CG8" s="260"/>
      <c r="CH8" s="260"/>
      <c r="CI8" s="260"/>
      <c r="CJ8" s="260"/>
    </row>
    <row r="9" spans="1:88" ht="24" customHeight="1" x14ac:dyDescent="0.3">
      <c r="A9" s="156"/>
      <c r="B9" s="156"/>
      <c r="C9" s="156"/>
      <c r="D9" s="156"/>
      <c r="AK9" s="71" t="str">
        <f>menú!J11</f>
        <v>José Emanuel Rocha - 2011-2021</v>
      </c>
      <c r="AM9" s="22"/>
      <c r="AN9" s="22"/>
      <c r="AO9" s="22"/>
      <c r="AP9" s="18"/>
      <c r="AQ9" s="64"/>
      <c r="AR9" s="64"/>
      <c r="AS9" s="153"/>
      <c r="AT9" s="161"/>
      <c r="AU9" s="161"/>
      <c r="AV9" s="161"/>
      <c r="AW9" s="161"/>
      <c r="AX9" s="267">
        <f>menú!C4</f>
        <v>44562</v>
      </c>
      <c r="AY9" s="267"/>
      <c r="AZ9" s="267"/>
      <c r="BA9" s="267"/>
      <c r="BB9" s="267"/>
      <c r="BC9" s="267"/>
      <c r="BD9" s="267"/>
      <c r="BE9" s="267"/>
      <c r="BF9" s="267"/>
      <c r="BG9" s="267"/>
      <c r="BH9" s="267"/>
      <c r="BI9" s="267"/>
      <c r="BJ9" s="267"/>
      <c r="BK9" s="267"/>
      <c r="BL9" s="267"/>
      <c r="BM9" s="268"/>
      <c r="BN9" s="268"/>
      <c r="BO9" s="268"/>
      <c r="BP9" s="268"/>
      <c r="BQ9" s="268"/>
      <c r="BR9" s="268"/>
      <c r="BS9" s="268"/>
      <c r="BT9" s="268"/>
      <c r="BU9" s="268"/>
      <c r="BV9" s="268"/>
      <c r="BW9" s="268"/>
      <c r="BX9" s="143"/>
      <c r="BY9" s="68"/>
      <c r="BZ9" s="68"/>
      <c r="CA9" s="295"/>
      <c r="CC9" s="158"/>
      <c r="CD9" s="158"/>
      <c r="CE9" s="158"/>
      <c r="CF9" s="158"/>
      <c r="CG9" s="158"/>
      <c r="CH9" s="158"/>
      <c r="CI9" s="158"/>
      <c r="CJ9" s="158"/>
    </row>
    <row r="10" spans="1:88" ht="24" customHeight="1" x14ac:dyDescent="0.3">
      <c r="A10" s="156"/>
      <c r="B10" s="156"/>
      <c r="C10" s="156"/>
      <c r="D10" s="156"/>
      <c r="AK10" s="249" t="s">
        <v>0</v>
      </c>
      <c r="AL10" s="250" t="s">
        <v>1</v>
      </c>
      <c r="AM10" s="250"/>
      <c r="AN10" s="250"/>
      <c r="AO10" s="250"/>
      <c r="AP10" s="250"/>
      <c r="AQ10" s="250"/>
      <c r="AR10" s="250"/>
      <c r="AS10" s="251" t="s">
        <v>2</v>
      </c>
      <c r="AT10" s="251"/>
      <c r="AU10" s="251"/>
      <c r="AV10" s="251"/>
      <c r="AW10" s="251"/>
      <c r="AX10" s="251"/>
      <c r="AY10" s="251"/>
      <c r="AZ10" s="285" t="s">
        <v>3</v>
      </c>
      <c r="BA10" s="286"/>
      <c r="BB10" s="286"/>
      <c r="BC10" s="286"/>
      <c r="BD10" s="287"/>
      <c r="BE10" s="251" t="s">
        <v>87</v>
      </c>
      <c r="BF10" s="251"/>
      <c r="BG10" s="251"/>
      <c r="BH10" s="251" t="s">
        <v>86</v>
      </c>
      <c r="BI10" s="251"/>
      <c r="BJ10" s="251"/>
      <c r="BK10" s="251"/>
      <c r="BL10" s="251" t="s">
        <v>111</v>
      </c>
      <c r="BM10" s="247" t="s">
        <v>138</v>
      </c>
      <c r="BN10" s="248"/>
      <c r="BO10" s="248"/>
      <c r="BP10" s="248"/>
      <c r="BQ10" s="248"/>
      <c r="BR10" s="248"/>
      <c r="BS10" s="248"/>
      <c r="BT10" s="248"/>
      <c r="BU10" s="248"/>
      <c r="BV10" s="248"/>
      <c r="BW10" s="248"/>
      <c r="BX10" s="252" t="s">
        <v>109</v>
      </c>
      <c r="BY10" s="255" t="s">
        <v>110</v>
      </c>
      <c r="BZ10" s="255" t="s">
        <v>116</v>
      </c>
      <c r="CA10" s="252" t="s">
        <v>33</v>
      </c>
      <c r="CC10" s="158"/>
      <c r="CD10" s="158"/>
      <c r="CE10" s="158"/>
      <c r="CF10" s="158"/>
      <c r="CG10" s="158"/>
      <c r="CH10" s="158"/>
      <c r="CI10" s="158"/>
      <c r="CJ10" s="158"/>
    </row>
    <row r="11" spans="1:88" ht="26.4" customHeight="1" x14ac:dyDescent="0.3">
      <c r="A11" s="140"/>
      <c r="B11" s="140"/>
      <c r="C11" s="140"/>
      <c r="D11" s="140"/>
      <c r="U11" s="63" t="s">
        <v>95</v>
      </c>
      <c r="V11" s="63" t="s">
        <v>95</v>
      </c>
      <c r="W11" s="63" t="s">
        <v>118</v>
      </c>
      <c r="X11" s="63" t="s">
        <v>96</v>
      </c>
      <c r="Y11" s="63" t="s">
        <v>95</v>
      </c>
      <c r="Z11" s="63" t="s">
        <v>95</v>
      </c>
      <c r="AA11" s="63" t="s">
        <v>118</v>
      </c>
      <c r="AB11" s="63" t="s">
        <v>96</v>
      </c>
      <c r="AK11" s="249"/>
      <c r="AL11" s="250"/>
      <c r="AM11" s="250"/>
      <c r="AN11" s="250"/>
      <c r="AO11" s="250"/>
      <c r="AP11" s="250"/>
      <c r="AQ11" s="250"/>
      <c r="AR11" s="250"/>
      <c r="AS11" s="251"/>
      <c r="AT11" s="251"/>
      <c r="AU11" s="251"/>
      <c r="AV11" s="251"/>
      <c r="AW11" s="251"/>
      <c r="AX11" s="251"/>
      <c r="AY11" s="251"/>
      <c r="AZ11" s="288"/>
      <c r="BA11" s="289"/>
      <c r="BB11" s="289"/>
      <c r="BC11" s="289"/>
      <c r="BD11" s="290"/>
      <c r="BE11" s="251"/>
      <c r="BF11" s="251"/>
      <c r="BG11" s="251"/>
      <c r="BH11" s="251"/>
      <c r="BI11" s="251"/>
      <c r="BJ11" s="251"/>
      <c r="BK11" s="251"/>
      <c r="BL11" s="251"/>
      <c r="BM11" s="138" t="s">
        <v>107</v>
      </c>
      <c r="BN11" s="139" t="s">
        <v>115</v>
      </c>
      <c r="BO11" s="139" t="s">
        <v>108</v>
      </c>
      <c r="BP11" s="139" t="s">
        <v>108</v>
      </c>
      <c r="BQ11" s="139" t="s">
        <v>108</v>
      </c>
      <c r="BR11" s="139" t="s">
        <v>108</v>
      </c>
      <c r="BS11" s="139" t="s">
        <v>108</v>
      </c>
      <c r="BT11" s="139" t="s">
        <v>108</v>
      </c>
      <c r="BU11" s="139" t="s">
        <v>108</v>
      </c>
      <c r="BV11" s="139" t="s">
        <v>108</v>
      </c>
      <c r="BW11" s="159" t="s">
        <v>108</v>
      </c>
      <c r="BX11" s="253"/>
      <c r="BY11" s="256"/>
      <c r="BZ11" s="256"/>
      <c r="CA11" s="253"/>
      <c r="CC11" s="158"/>
      <c r="CD11" s="158"/>
      <c r="CE11" s="158"/>
      <c r="CF11" s="158"/>
      <c r="CG11" s="158"/>
      <c r="CH11" s="158"/>
      <c r="CI11" s="158"/>
      <c r="CJ11" s="158"/>
    </row>
    <row r="12" spans="1:88" ht="26.4" customHeight="1" x14ac:dyDescent="0.3">
      <c r="A12" s="140"/>
      <c r="B12" s="140"/>
      <c r="C12" s="140"/>
      <c r="D12" s="140"/>
      <c r="L12" s="63" t="s">
        <v>139</v>
      </c>
      <c r="M12" s="63" t="s">
        <v>140</v>
      </c>
      <c r="N12" s="170">
        <f>N13+O13</f>
        <v>234.00053511574075</v>
      </c>
      <c r="O12" s="63">
        <v>0</v>
      </c>
      <c r="U12" s="63" t="s">
        <v>119</v>
      </c>
      <c r="V12" s="63" t="s">
        <v>120</v>
      </c>
      <c r="W12" s="63" t="s">
        <v>119</v>
      </c>
      <c r="X12" s="63" t="s">
        <v>120</v>
      </c>
      <c r="Y12" s="63" t="s">
        <v>119</v>
      </c>
      <c r="Z12" s="63" t="s">
        <v>120</v>
      </c>
      <c r="AA12" s="63" t="s">
        <v>119</v>
      </c>
      <c r="AB12" s="63" t="s">
        <v>120</v>
      </c>
      <c r="AF12" s="63" t="s">
        <v>112</v>
      </c>
      <c r="AG12" s="63" t="s">
        <v>113</v>
      </c>
      <c r="AH12" s="63" t="s">
        <v>114</v>
      </c>
      <c r="AK12" s="249"/>
      <c r="AL12" s="250"/>
      <c r="AM12" s="250"/>
      <c r="AN12" s="250"/>
      <c r="AO12" s="250"/>
      <c r="AP12" s="250"/>
      <c r="AQ12" s="250"/>
      <c r="AR12" s="250"/>
      <c r="AS12" s="251"/>
      <c r="AT12" s="251"/>
      <c r="AU12" s="251"/>
      <c r="AV12" s="251"/>
      <c r="AW12" s="251"/>
      <c r="AX12" s="251"/>
      <c r="AY12" s="251"/>
      <c r="AZ12" s="291"/>
      <c r="BA12" s="292"/>
      <c r="BB12" s="292"/>
      <c r="BC12" s="292"/>
      <c r="BD12" s="293"/>
      <c r="BE12" s="251"/>
      <c r="BF12" s="251"/>
      <c r="BG12" s="251"/>
      <c r="BH12" s="251"/>
      <c r="BI12" s="251"/>
      <c r="BJ12" s="251"/>
      <c r="BK12" s="251"/>
      <c r="BL12" s="251"/>
      <c r="BM12" s="141" t="s">
        <v>97</v>
      </c>
      <c r="BN12" s="142" t="s">
        <v>131</v>
      </c>
      <c r="BO12" s="142" t="s">
        <v>98</v>
      </c>
      <c r="BP12" s="142" t="s">
        <v>99</v>
      </c>
      <c r="BQ12" s="142" t="s">
        <v>100</v>
      </c>
      <c r="BR12" s="142" t="s">
        <v>101</v>
      </c>
      <c r="BS12" s="142" t="s">
        <v>102</v>
      </c>
      <c r="BT12" s="142" t="s">
        <v>103</v>
      </c>
      <c r="BU12" s="142" t="s">
        <v>104</v>
      </c>
      <c r="BV12" s="142" t="s">
        <v>105</v>
      </c>
      <c r="BW12" s="160" t="s">
        <v>106</v>
      </c>
      <c r="BX12" s="254"/>
      <c r="BY12" s="257"/>
      <c r="BZ12" s="257"/>
      <c r="CA12" s="254"/>
      <c r="CC12" s="158"/>
      <c r="CD12" s="158"/>
      <c r="CE12" s="158"/>
      <c r="CF12" s="158"/>
      <c r="CG12" s="158"/>
      <c r="CH12" s="158"/>
      <c r="CI12" s="158"/>
      <c r="CJ12" s="158"/>
    </row>
    <row r="13" spans="1:88" ht="19.8" customHeight="1" x14ac:dyDescent="0.3">
      <c r="A13" s="154" t="str">
        <f t="shared" ref="A13" si="0">IF(BM13="","00:00:00,00","00:00:"&amp;BM13&amp;",00")</f>
        <v>00:00:00,00</v>
      </c>
      <c r="B13" s="154" t="str">
        <f t="shared" ref="B13" si="1">IF(BN13="","00:00:00,00","00:00:"&amp;BN13&amp;",00")</f>
        <v>00:00:00,00</v>
      </c>
      <c r="C13" s="154" t="str">
        <f t="shared" ref="C13" si="2">IF(BO13="","00:00:00,00","00:00:"&amp;BO13&amp;",00")</f>
        <v>00:00:15,00</v>
      </c>
      <c r="D13" s="154" t="str">
        <f t="shared" ref="D13" si="3">IF(BP13="","00:00:00,00","00:00:"&amp;BP13&amp;",00")</f>
        <v>00:00:15,00</v>
      </c>
      <c r="E13" s="154" t="str">
        <f t="shared" ref="E13" si="4">IF(BQ13="","00:00:00,00","00:00:"&amp;BQ13&amp;",00")</f>
        <v>00:00:15,00</v>
      </c>
      <c r="F13" s="154" t="str">
        <f t="shared" ref="F13" si="5">IF(BR13="","00:00:00,00","00:00:"&amp;BR13&amp;",00")</f>
        <v>00:00:00,00</v>
      </c>
      <c r="G13" s="154" t="str">
        <f t="shared" ref="G13" si="6">IF(BS13="","00:00:00,00","00:00:"&amp;BS13&amp;",00")</f>
        <v>00:00:00,00</v>
      </c>
      <c r="H13" s="154" t="str">
        <f t="shared" ref="H13" si="7">IF(BT13="","00:00:00,00","00:00:"&amp;BT13&amp;",00")</f>
        <v>00:00:00,00</v>
      </c>
      <c r="I13" s="154" t="str">
        <f t="shared" ref="I13" si="8">IF(BU13="","00:00:00,00","00:00:"&amp;BU13&amp;",00")</f>
        <v>00:00:00,00</v>
      </c>
      <c r="J13" s="154" t="str">
        <f t="shared" ref="J13" si="9">IF(BV13="","00:00:00,00","00:00:"&amp;BV13&amp;",00")</f>
        <v>00:00:00,00</v>
      </c>
      <c r="K13" s="154" t="str">
        <f t="shared" ref="K13:K77" si="10">IF(BW13="","00:00:00,00","00:00:"&amp;BW13&amp;",00")</f>
        <v>00:00:00,00</v>
      </c>
      <c r="L13" s="164">
        <f>IF(LEN(BX13)=6,LEFT(BX13,1),0)</f>
        <v>0</v>
      </c>
      <c r="M13" s="164" t="str">
        <f>IF(LEN(BX13)=6,MID(BX13,2,2),""&amp;IF(LEN(BX13)=5,MID(BX13,1,2),""&amp;IF(LEN(BX13)=4,0&amp;MID(BX13,1,1),""))&amp;IF(LEN(BX13)&lt;=3,"00",""))</f>
        <v>01</v>
      </c>
      <c r="N13" s="168">
        <f t="shared" ref="N13:N76" si="11">IFERROR((A13+B13+C13+D13+E13+F13+G13+H13+I13+J13+K13)+P13+Q13+R13,"")</f>
        <v>5.3511574074074073E-4</v>
      </c>
      <c r="O13" s="164">
        <f>IFERROR((RIGHT(BX13,3))*1,"")</f>
        <v>234</v>
      </c>
      <c r="P13" s="171" t="str">
        <f t="shared" ref="P13:P76" si="12">L13&amp;":00,00"</f>
        <v>0:00,00</v>
      </c>
      <c r="Q13" s="171" t="str">
        <f t="shared" ref="Q13:Q76" si="13">"00:"&amp;M13&amp;",00"</f>
        <v>00:01,00</v>
      </c>
      <c r="R13" s="171" t="str">
        <f>"00:00,"&amp;O13</f>
        <v>00:00,234</v>
      </c>
      <c r="S13" s="270" t="str">
        <f>U13&amp;V13&amp;W13&amp;X13</f>
        <v>4</v>
      </c>
      <c r="T13" s="270" t="str">
        <f>U13&amp;V13&amp;W13&amp;X13&amp;BE13&amp;BH13</f>
        <v>4femcategoria A</v>
      </c>
      <c r="U13" s="281">
        <f>IF(Y13="","",RANK(Y13,$Y$13:$Y$372,1))</f>
        <v>4</v>
      </c>
      <c r="V13" s="281" t="str">
        <f>IF(Z13="","",RANK(Z13,$Z$13:$Z$372,1))</f>
        <v/>
      </c>
      <c r="W13" s="281" t="str">
        <f>IF(AA13="","",RANK(AA13,$AA$13:$AA$372,1))</f>
        <v/>
      </c>
      <c r="X13" s="281" t="str">
        <f>IF(AB13="","",RANK(AB13,$AB$13:$AB$372,1))</f>
        <v/>
      </c>
      <c r="Y13" s="264">
        <f>IFERROR(IF(AND($BE13=Y$12,$BH13=Y$11),$BZ13,""),"")</f>
        <v>3.6175925925925926E-4</v>
      </c>
      <c r="Z13" s="264" t="str">
        <f>IFERROR(IF(AND($BE13=Z$12,$BH13=Z$11),$BZ13,""),"")</f>
        <v/>
      </c>
      <c r="AA13" s="264" t="str">
        <f>IFERROR(IF(AND($BE13=AA$12,$BH13=AA$11),$BZ13,""),"")</f>
        <v/>
      </c>
      <c r="AB13" s="264" t="str">
        <f>IFERROR(IF(AND($BE13=AB$12,$BH13=AB$11),$BZ13,""),"")</f>
        <v/>
      </c>
      <c r="AC13" s="65">
        <f>AJ13</f>
        <v>1</v>
      </c>
      <c r="AD13" s="65">
        <f>AK13</f>
        <v>1</v>
      </c>
      <c r="AE13" s="65" t="s">
        <v>112</v>
      </c>
      <c r="AF13" s="246">
        <f>BY13</f>
        <v>5.3511574074074073E-4</v>
      </c>
      <c r="AG13" s="246">
        <f>BY14</f>
        <v>9.6592592592592596E-4</v>
      </c>
      <c r="AH13" s="246">
        <f>BY15</f>
        <v>3.6175925925925926E-4</v>
      </c>
      <c r="AI13" s="244">
        <f>IF(BZ13="",0,1)</f>
        <v>1</v>
      </c>
      <c r="AJ13" s="271">
        <v>1</v>
      </c>
      <c r="AK13" s="282">
        <f>IF(INDEX('ordem de passagem'!B$13:B$132,MATCH(ajuizamento!$AJ13,'ordem de passagem'!$A$13:$A$132))=0,"",INDEX('ordem de passagem'!B$13:B$132,MATCH(ajuizamento!$AJ13,'ordem de passagem'!$A$13:$A$132)))</f>
        <v>1</v>
      </c>
      <c r="AL13" s="283" t="str">
        <f>IF(INDEX('ordem de passagem'!C$13:C$132,MATCH(ajuizamento!$AJ13,'ordem de passagem'!$A$13:$A$132))=0,"",INDEX('ordem de passagem'!C$13:C$132,MATCH(ajuizamento!$AJ13,'ordem de passagem'!$A$13:$A$132)))</f>
        <v>Joaquim serpa</v>
      </c>
      <c r="AM13" s="283"/>
      <c r="AN13" s="283"/>
      <c r="AO13" s="283"/>
      <c r="AP13" s="283"/>
      <c r="AQ13" s="283"/>
      <c r="AR13" s="283"/>
      <c r="AS13" s="284" t="str">
        <f>IF(INDEX('ordem de passagem'!D$13:D$132,MATCH(ajuizamento!$AJ13,'ordem de passagem'!$A$13:$A$132))=0,"",INDEX('ordem de passagem'!D$13:D$132,MATCH(ajuizamento!$AJ13,'ordem de passagem'!$A$13:$A$132)))</f>
        <v>ES Aap</v>
      </c>
      <c r="AT13" s="284"/>
      <c r="AU13" s="284"/>
      <c r="AV13" s="284"/>
      <c r="AW13" s="284"/>
      <c r="AX13" s="284"/>
      <c r="AY13" s="284"/>
      <c r="AZ13" s="284" t="str">
        <f>IF(INDEX('ordem de passagem'!E$13:E$132,MATCH(ajuizamento!$AJ13,'ordem de passagem'!$A$13:$A$132))=0,"",INDEX('ordem de passagem'!E$13:E$132,MATCH(ajuizamento!$AJ13,'ordem de passagem'!$A$13:$A$132)))</f>
        <v>porto</v>
      </c>
      <c r="BA13" s="284"/>
      <c r="BB13" s="284"/>
      <c r="BC13" s="284"/>
      <c r="BD13" s="284"/>
      <c r="BE13" s="275" t="str">
        <f>IF(INDEX('ordem de passagem'!F$13:F$132,MATCH(ajuizamento!$AJ13,'ordem de passagem'!$A$13:$A$132))=0,"",INDEX('ordem de passagem'!F$13:F$132,MATCH(ajuizamento!$AJ13,'ordem de passagem'!$A$13:$A$132)))</f>
        <v>fem</v>
      </c>
      <c r="BF13" s="276"/>
      <c r="BG13" s="277"/>
      <c r="BH13" s="275" t="str">
        <f>IF(INDEX('ordem de passagem'!G$13:G$132,MATCH(ajuizamento!$AJ13,'ordem de passagem'!$A$13:$A$132))=0,"",INDEX('ordem de passagem'!G$13:G$132,MATCH(ajuizamento!$AJ13,'ordem de passagem'!$A$13:$A$132)))</f>
        <v>categoria A</v>
      </c>
      <c r="BI13" s="276"/>
      <c r="BJ13" s="276"/>
      <c r="BK13" s="277"/>
      <c r="BL13" s="74" t="str">
        <f>IF(AL13="","",AE13)</f>
        <v>Ronda 1</v>
      </c>
      <c r="BM13" s="162"/>
      <c r="BN13" s="162"/>
      <c r="BO13" s="162">
        <v>15</v>
      </c>
      <c r="BP13" s="162">
        <v>15</v>
      </c>
      <c r="BQ13" s="162">
        <v>15</v>
      </c>
      <c r="BR13" s="162"/>
      <c r="BS13" s="162"/>
      <c r="BT13" s="162"/>
      <c r="BU13" s="162"/>
      <c r="BV13" s="162"/>
      <c r="BW13" s="162"/>
      <c r="BX13" s="172">
        <v>1234</v>
      </c>
      <c r="BY13" s="173">
        <f t="shared" ref="BY13:BY76" si="14">IF(BX13="","",N13)</f>
        <v>5.3511574074074073E-4</v>
      </c>
      <c r="BZ13" s="245">
        <f>IF(BX13+BX14+BX15=0,"",IF(MIN(BY13:BY15)=0,"",MIN(BY13:BY15)))</f>
        <v>3.6175925925925926E-4</v>
      </c>
      <c r="CA13" s="297">
        <v>1</v>
      </c>
      <c r="CC13" s="158"/>
      <c r="CD13" s="158"/>
      <c r="CE13" s="158"/>
      <c r="CF13" s="158"/>
      <c r="CG13" s="158"/>
      <c r="CH13" s="158"/>
      <c r="CI13" s="158"/>
      <c r="CJ13" s="158"/>
    </row>
    <row r="14" spans="1:88" ht="19.8" customHeight="1" x14ac:dyDescent="0.3">
      <c r="A14" s="154" t="str">
        <f t="shared" ref="A14:A77" si="15">IF(BM14="","00:00:00,00","00:00:"&amp;BM14&amp;",00")</f>
        <v>00:00:00,00</v>
      </c>
      <c r="B14" s="154" t="str">
        <f t="shared" ref="B14:B77" si="16">IF(BN14="","00:00:00,00","00:00:"&amp;BN14&amp;",00")</f>
        <v>00:00:00,00</v>
      </c>
      <c r="C14" s="154" t="str">
        <f t="shared" ref="C14:C77" si="17">IF(BO14="","00:00:00,00","00:00:"&amp;BO14&amp;",00")</f>
        <v>00:00:00,00</v>
      </c>
      <c r="D14" s="154" t="str">
        <f t="shared" ref="D14:D77" si="18">IF(BP14="","00:00:00,00","00:00:"&amp;BP14&amp;",00")</f>
        <v>00:00:00,00</v>
      </c>
      <c r="E14" s="154" t="str">
        <f t="shared" ref="E14:E77" si="19">IF(BQ14="","00:00:00,00","00:00:"&amp;BQ14&amp;",00")</f>
        <v>00:00:00,00</v>
      </c>
      <c r="F14" s="154" t="str">
        <f t="shared" ref="F14:F77" si="20">IF(BR14="","00:00:00,00","00:00:"&amp;BR14&amp;",00")</f>
        <v>00:00:00,00</v>
      </c>
      <c r="G14" s="154" t="str">
        <f t="shared" ref="G14:G77" si="21">IF(BS14="","00:00:00,00","00:00:"&amp;BS14&amp;",00")</f>
        <v>00:00:00,00</v>
      </c>
      <c r="H14" s="154" t="str">
        <f t="shared" ref="H14:H77" si="22">IF(BT14="","00:00:00,00","00:00:"&amp;BT14&amp;",00")</f>
        <v>00:00:00,00</v>
      </c>
      <c r="I14" s="154" t="str">
        <f t="shared" ref="I14:I77" si="23">IF(BU14="","00:00:00,00","00:00:"&amp;BU14&amp;",00")</f>
        <v>00:00:00,00</v>
      </c>
      <c r="J14" s="154" t="str">
        <f t="shared" ref="J14:J77" si="24">IF(BV14="","00:00:00,00","00:00:"&amp;BV14&amp;",00")</f>
        <v>00:00:00,00</v>
      </c>
      <c r="K14" s="154" t="str">
        <f t="shared" si="10"/>
        <v>00:00:00,00</v>
      </c>
      <c r="L14" s="164" t="str">
        <f t="shared" ref="L14:L77" si="25">IF(LEN(BX14)=6,LEFT(BX14,1),0)</f>
        <v>1</v>
      </c>
      <c r="M14" s="164" t="str">
        <f t="shared" ref="M14:M77" si="26">IF(LEN(BX14)=6,MID(BX14,2,2),""&amp;IF(LEN(BX14)=5,MID(BX14,1,2),""&amp;IF(LEN(BX14)=4,0&amp;MID(BX14,1,1),""))&amp;IF(LEN(BX14)&lt;=3,"00",""))</f>
        <v>23</v>
      </c>
      <c r="N14" s="168">
        <f t="shared" si="11"/>
        <v>9.6592592592592596E-4</v>
      </c>
      <c r="O14" s="164">
        <f t="shared" ref="O14:O77" si="27">IFERROR((RIGHT(BX14,3))*1,"")</f>
        <v>456</v>
      </c>
      <c r="P14" s="171" t="str">
        <f t="shared" si="12"/>
        <v>1:00,00</v>
      </c>
      <c r="Q14" s="171" t="str">
        <f t="shared" si="13"/>
        <v>00:23,00</v>
      </c>
      <c r="R14" s="171" t="str">
        <f t="shared" ref="R14:R77" si="28">"00:00,"&amp;O14</f>
        <v>00:00,456</v>
      </c>
      <c r="S14" s="270"/>
      <c r="T14" s="270"/>
      <c r="U14" s="281"/>
      <c r="V14" s="281"/>
      <c r="W14" s="281"/>
      <c r="X14" s="281"/>
      <c r="Y14" s="264"/>
      <c r="Z14" s="264"/>
      <c r="AA14" s="264"/>
      <c r="AB14" s="264"/>
      <c r="AC14" s="65">
        <f>AJ13</f>
        <v>1</v>
      </c>
      <c r="AD14" s="65">
        <f>AK13</f>
        <v>1</v>
      </c>
      <c r="AE14" s="65" t="s">
        <v>113</v>
      </c>
      <c r="AF14" s="246"/>
      <c r="AG14" s="246"/>
      <c r="AH14" s="246"/>
      <c r="AI14" s="244"/>
      <c r="AJ14" s="271"/>
      <c r="AK14" s="272"/>
      <c r="AL14" s="273"/>
      <c r="AM14" s="273"/>
      <c r="AN14" s="273"/>
      <c r="AO14" s="273"/>
      <c r="AP14" s="273"/>
      <c r="AQ14" s="273"/>
      <c r="AR14" s="273"/>
      <c r="AS14" s="274"/>
      <c r="AT14" s="274"/>
      <c r="AU14" s="274"/>
      <c r="AV14" s="274"/>
      <c r="AW14" s="274"/>
      <c r="AX14" s="274"/>
      <c r="AY14" s="274"/>
      <c r="AZ14" s="274"/>
      <c r="BA14" s="274"/>
      <c r="BB14" s="274"/>
      <c r="BC14" s="274"/>
      <c r="BD14" s="274"/>
      <c r="BE14" s="275"/>
      <c r="BF14" s="276"/>
      <c r="BG14" s="277"/>
      <c r="BH14" s="275"/>
      <c r="BI14" s="276"/>
      <c r="BJ14" s="276"/>
      <c r="BK14" s="277"/>
      <c r="BL14" s="74" t="str">
        <f>IF(AL13="","",AE14)</f>
        <v>Ronda 2</v>
      </c>
      <c r="BM14" s="162"/>
      <c r="BN14" s="163"/>
      <c r="BO14" s="163"/>
      <c r="BP14" s="163"/>
      <c r="BQ14" s="163"/>
      <c r="BR14" s="163"/>
      <c r="BS14" s="163"/>
      <c r="BT14" s="163"/>
      <c r="BU14" s="163"/>
      <c r="BV14" s="163"/>
      <c r="BW14" s="163"/>
      <c r="BX14" s="172">
        <v>123456</v>
      </c>
      <c r="BY14" s="174">
        <f t="shared" si="14"/>
        <v>9.6592592592592596E-4</v>
      </c>
      <c r="BZ14" s="245"/>
      <c r="CA14" s="298"/>
      <c r="CC14" s="158"/>
      <c r="CD14" s="158"/>
      <c r="CE14" s="158"/>
      <c r="CF14" s="158"/>
      <c r="CG14" s="158"/>
      <c r="CH14" s="158"/>
      <c r="CI14" s="158"/>
      <c r="CJ14" s="158"/>
    </row>
    <row r="15" spans="1:88" ht="19.8" customHeight="1" x14ac:dyDescent="0.3">
      <c r="A15" s="154" t="str">
        <f t="shared" si="15"/>
        <v>00:00:30,00</v>
      </c>
      <c r="B15" s="154" t="str">
        <f t="shared" si="16"/>
        <v>00:00:00,00</v>
      </c>
      <c r="C15" s="154" t="str">
        <f t="shared" si="17"/>
        <v>00:00:00,00</v>
      </c>
      <c r="D15" s="154" t="str">
        <f t="shared" si="18"/>
        <v>00:00:00,00</v>
      </c>
      <c r="E15" s="154" t="str">
        <f t="shared" si="19"/>
        <v>00:00:00,00</v>
      </c>
      <c r="F15" s="154" t="str">
        <f t="shared" si="20"/>
        <v>00:00:00,00</v>
      </c>
      <c r="G15" s="154" t="str">
        <f t="shared" si="21"/>
        <v>00:00:00,00</v>
      </c>
      <c r="H15" s="154" t="str">
        <f t="shared" si="22"/>
        <v>00:00:00,00</v>
      </c>
      <c r="I15" s="154" t="str">
        <f t="shared" si="23"/>
        <v>00:00:00,00</v>
      </c>
      <c r="J15" s="154" t="str">
        <f t="shared" si="24"/>
        <v>00:00:00,00</v>
      </c>
      <c r="K15" s="154" t="str">
        <f t="shared" si="10"/>
        <v>00:00:00,00</v>
      </c>
      <c r="L15" s="164">
        <f t="shared" si="25"/>
        <v>0</v>
      </c>
      <c r="M15" s="164" t="str">
        <f t="shared" si="26"/>
        <v>01</v>
      </c>
      <c r="N15" s="168">
        <f t="shared" si="11"/>
        <v>3.6175925925925926E-4</v>
      </c>
      <c r="O15" s="164">
        <f t="shared" si="27"/>
        <v>256</v>
      </c>
      <c r="P15" s="171" t="str">
        <f t="shared" si="12"/>
        <v>0:00,00</v>
      </c>
      <c r="Q15" s="171" t="str">
        <f t="shared" si="13"/>
        <v>00:01,00</v>
      </c>
      <c r="R15" s="171" t="str">
        <f t="shared" si="28"/>
        <v>00:00,256</v>
      </c>
      <c r="S15" s="270"/>
      <c r="T15" s="270"/>
      <c r="U15" s="281"/>
      <c r="V15" s="281"/>
      <c r="W15" s="281"/>
      <c r="X15" s="281"/>
      <c r="Y15" s="264"/>
      <c r="Z15" s="264"/>
      <c r="AA15" s="264"/>
      <c r="AB15" s="264"/>
      <c r="AC15" s="65">
        <f>AJ13</f>
        <v>1</v>
      </c>
      <c r="AD15" s="65">
        <f>AK13</f>
        <v>1</v>
      </c>
      <c r="AE15" s="65" t="s">
        <v>114</v>
      </c>
      <c r="AF15" s="246"/>
      <c r="AG15" s="246"/>
      <c r="AH15" s="246"/>
      <c r="AI15" s="244"/>
      <c r="AJ15" s="271"/>
      <c r="AK15" s="272"/>
      <c r="AL15" s="273"/>
      <c r="AM15" s="273"/>
      <c r="AN15" s="273"/>
      <c r="AO15" s="273"/>
      <c r="AP15" s="273"/>
      <c r="AQ15" s="273"/>
      <c r="AR15" s="273"/>
      <c r="AS15" s="274"/>
      <c r="AT15" s="274"/>
      <c r="AU15" s="274"/>
      <c r="AV15" s="274"/>
      <c r="AW15" s="274"/>
      <c r="AX15" s="274"/>
      <c r="AY15" s="274"/>
      <c r="AZ15" s="274"/>
      <c r="BA15" s="274"/>
      <c r="BB15" s="274"/>
      <c r="BC15" s="274"/>
      <c r="BD15" s="274"/>
      <c r="BE15" s="278"/>
      <c r="BF15" s="279"/>
      <c r="BG15" s="280"/>
      <c r="BH15" s="278"/>
      <c r="BI15" s="279"/>
      <c r="BJ15" s="279"/>
      <c r="BK15" s="280"/>
      <c r="BL15" s="74" t="str">
        <f>IF(AL13="","",AE15)</f>
        <v>Ronda 3</v>
      </c>
      <c r="BM15" s="162">
        <v>30</v>
      </c>
      <c r="BN15" s="163"/>
      <c r="BO15" s="163"/>
      <c r="BP15" s="163"/>
      <c r="BQ15" s="163"/>
      <c r="BR15" s="163"/>
      <c r="BS15" s="163"/>
      <c r="BT15" s="163"/>
      <c r="BU15" s="163"/>
      <c r="BV15" s="163"/>
      <c r="BW15" s="163"/>
      <c r="BX15" s="172">
        <v>1256</v>
      </c>
      <c r="BY15" s="174">
        <f t="shared" si="14"/>
        <v>3.6175925925925926E-4</v>
      </c>
      <c r="BZ15" s="245"/>
      <c r="CA15" s="299"/>
      <c r="CC15" s="261" t="s">
        <v>134</v>
      </c>
      <c r="CD15" s="261"/>
      <c r="CE15" s="261"/>
      <c r="CF15" s="261"/>
      <c r="CG15" s="261" t="s">
        <v>135</v>
      </c>
      <c r="CH15" s="261"/>
      <c r="CI15" s="261"/>
      <c r="CJ15" s="261"/>
    </row>
    <row r="16" spans="1:88" ht="19.8" customHeight="1" x14ac:dyDescent="0.3">
      <c r="A16" s="154" t="str">
        <f t="shared" si="15"/>
        <v>00:00:00,00</v>
      </c>
      <c r="B16" s="154" t="str">
        <f t="shared" si="16"/>
        <v>00:00:00,00</v>
      </c>
      <c r="C16" s="154" t="str">
        <f t="shared" si="17"/>
        <v>00:00:00,00</v>
      </c>
      <c r="D16" s="154" t="str">
        <f t="shared" si="18"/>
        <v>00:00:00,00</v>
      </c>
      <c r="E16" s="154" t="str">
        <f t="shared" si="19"/>
        <v>00:00:00,00</v>
      </c>
      <c r="F16" s="154" t="str">
        <f t="shared" si="20"/>
        <v>00:00:00,00</v>
      </c>
      <c r="G16" s="154" t="str">
        <f t="shared" si="21"/>
        <v>00:00:00,00</v>
      </c>
      <c r="H16" s="154" t="str">
        <f t="shared" si="22"/>
        <v>00:00:00,00</v>
      </c>
      <c r="I16" s="154" t="str">
        <f t="shared" si="23"/>
        <v>00:00:00,00</v>
      </c>
      <c r="J16" s="154" t="str">
        <f t="shared" si="24"/>
        <v>00:00:00,00</v>
      </c>
      <c r="K16" s="169" t="str">
        <f t="shared" si="10"/>
        <v>00:00:00,00</v>
      </c>
      <c r="L16" s="164">
        <f t="shared" si="25"/>
        <v>0</v>
      </c>
      <c r="M16" s="164" t="str">
        <f t="shared" si="26"/>
        <v>00</v>
      </c>
      <c r="N16" s="168">
        <f t="shared" si="11"/>
        <v>0</v>
      </c>
      <c r="O16" s="164" t="str">
        <f t="shared" si="27"/>
        <v/>
      </c>
      <c r="P16" s="171" t="str">
        <f t="shared" si="12"/>
        <v>0:00,00</v>
      </c>
      <c r="Q16" s="171" t="str">
        <f t="shared" si="13"/>
        <v>00:00,00</v>
      </c>
      <c r="R16" s="171" t="str">
        <f t="shared" si="28"/>
        <v>00:00,</v>
      </c>
      <c r="S16" s="270" t="str">
        <f t="shared" ref="S16" si="29">U16&amp;V16&amp;W16&amp;X16</f>
        <v>4</v>
      </c>
      <c r="T16" s="270" t="str">
        <f>U16&amp;V16&amp;W16&amp;X16&amp;BE16&amp;BH16</f>
        <v>4femCategoria A</v>
      </c>
      <c r="U16" s="281">
        <f>IF(Y16="","",RANK(Y16,$Y$13:$Y$372,1))</f>
        <v>4</v>
      </c>
      <c r="V16" s="281" t="str">
        <f t="shared" ref="V16" si="30">IF(Z16="","",RANK(Z16,$Z$13:$Z$372,1))</f>
        <v/>
      </c>
      <c r="W16" s="281" t="str">
        <f t="shared" ref="W16" si="31">IF(AA16="","",RANK(AA16,$AA$13:$AA$372,1))</f>
        <v/>
      </c>
      <c r="X16" s="281" t="str">
        <f t="shared" ref="X16" si="32">IF(AB16="","",RANK(AB16,$AB$13:$AB$372,1))</f>
        <v/>
      </c>
      <c r="Y16" s="264">
        <f t="shared" ref="Y16:AB16" si="33">IFERROR(IF(AND($BE16=Y$12,$BH16=Y$11),$BZ16,""),"")</f>
        <v>3.6175925925925926E-4</v>
      </c>
      <c r="Z16" s="264" t="str">
        <f t="shared" si="33"/>
        <v/>
      </c>
      <c r="AA16" s="264" t="str">
        <f t="shared" si="33"/>
        <v/>
      </c>
      <c r="AB16" s="264" t="str">
        <f t="shared" si="33"/>
        <v/>
      </c>
      <c r="AC16" s="65">
        <f>AJ16</f>
        <v>2</v>
      </c>
      <c r="AD16" s="65">
        <f t="shared" ref="AD16" si="34">AK16</f>
        <v>2</v>
      </c>
      <c r="AE16" s="65" t="s">
        <v>112</v>
      </c>
      <c r="AF16" s="246" t="str">
        <f t="shared" ref="AF16" si="35">BY16</f>
        <v/>
      </c>
      <c r="AG16" s="246">
        <f t="shared" ref="AG16" si="36">BY17</f>
        <v>3.6175925925925926E-4</v>
      </c>
      <c r="AH16" s="246" t="str">
        <f t="shared" ref="AH16" si="37">BY18</f>
        <v/>
      </c>
      <c r="AI16" s="244">
        <f t="shared" ref="AI16" si="38">IF(BZ16="",0,1)</f>
        <v>1</v>
      </c>
      <c r="AJ16" s="271">
        <v>2</v>
      </c>
      <c r="AK16" s="272">
        <f>IF(INDEX('ordem de passagem'!B$13:B$132,MATCH(ajuizamento!$AJ16,'ordem de passagem'!$A$13:$A$132))=0,"",INDEX('ordem de passagem'!B$13:B$132,MATCH(ajuizamento!$AJ16,'ordem de passagem'!$A$13:$A$132)))</f>
        <v>2</v>
      </c>
      <c r="AL16" s="273" t="str">
        <f>IF(INDEX('ordem de passagem'!C$13:C$132,MATCH(ajuizamento!$AJ16,'ordem de passagem'!$A$13:$A$132))=0,"",INDEX('ordem de passagem'!C$13:C$132,MATCH(ajuizamento!$AJ16,'ordem de passagem'!$A$13:$A$132)))</f>
        <v>Bernador Sous</v>
      </c>
      <c r="AM16" s="273"/>
      <c r="AN16" s="273"/>
      <c r="AO16" s="273"/>
      <c r="AP16" s="273"/>
      <c r="AQ16" s="273"/>
      <c r="AR16" s="273"/>
      <c r="AS16" s="274" t="str">
        <f>IF(INDEX('ordem de passagem'!D$13:D$132,MATCH(ajuizamento!$AJ16,'ordem de passagem'!$A$13:$A$132))=0,"",INDEX('ordem de passagem'!D$13:D$132,MATCH(ajuizamento!$AJ16,'ordem de passagem'!$A$13:$A$132)))</f>
        <v>ES Aaert</v>
      </c>
      <c r="AT16" s="274"/>
      <c r="AU16" s="274"/>
      <c r="AV16" s="274"/>
      <c r="AW16" s="274"/>
      <c r="AX16" s="274"/>
      <c r="AY16" s="274"/>
      <c r="AZ16" s="274" t="str">
        <f>IF(INDEX('ordem de passagem'!E$13:E$132,MATCH(ajuizamento!$AJ16,'ordem de passagem'!$A$13:$A$132))=0,"",INDEX('ordem de passagem'!E$13:E$132,MATCH(ajuizamento!$AJ16,'ordem de passagem'!$A$13:$A$132)))</f>
        <v>porto</v>
      </c>
      <c r="BA16" s="274"/>
      <c r="BB16" s="274"/>
      <c r="BC16" s="274"/>
      <c r="BD16" s="274"/>
      <c r="BE16" s="275" t="str">
        <f>IF(INDEX('ordem de passagem'!F$13:F$132,MATCH(ajuizamento!$AJ16,'ordem de passagem'!$A$13:$A$132))=0,"",INDEX('ordem de passagem'!F$13:F$132,MATCH(ajuizamento!$AJ16,'ordem de passagem'!$A$13:$A$132)))</f>
        <v>fem</v>
      </c>
      <c r="BF16" s="276"/>
      <c r="BG16" s="277"/>
      <c r="BH16" s="275" t="str">
        <f>IF(INDEX('ordem de passagem'!G$13:G$132,MATCH(ajuizamento!$AJ16,'ordem de passagem'!$A$13:$A$132))=0,"",INDEX('ordem de passagem'!G$13:G$132,MATCH(ajuizamento!$AJ16,'ordem de passagem'!$A$13:$A$132)))</f>
        <v>Categoria A</v>
      </c>
      <c r="BI16" s="276"/>
      <c r="BJ16" s="276"/>
      <c r="BK16" s="277"/>
      <c r="BL16" s="74" t="str">
        <f>IF(AL16="","",AE16)</f>
        <v>Ronda 1</v>
      </c>
      <c r="BM16" s="162"/>
      <c r="BN16" s="162"/>
      <c r="BO16" s="162"/>
      <c r="BP16" s="162"/>
      <c r="BQ16" s="162"/>
      <c r="BR16" s="162"/>
      <c r="BS16" s="162"/>
      <c r="BT16" s="162"/>
      <c r="BU16" s="162"/>
      <c r="BV16" s="162"/>
      <c r="BW16" s="162"/>
      <c r="BX16" s="172"/>
      <c r="BY16" s="174" t="str">
        <f t="shared" si="14"/>
        <v/>
      </c>
      <c r="BZ16" s="245">
        <f>IF(BX16+BX17+BX18=0,"",IF(MIN(BY16:BY18)=0,"",MIN(BY16:BY18)))</f>
        <v>3.6175925925925926E-4</v>
      </c>
      <c r="CA16" s="263"/>
      <c r="CC16" s="261"/>
      <c r="CD16" s="261"/>
      <c r="CE16" s="261"/>
      <c r="CF16" s="261"/>
      <c r="CG16" s="261"/>
      <c r="CH16" s="261"/>
      <c r="CI16" s="261"/>
      <c r="CJ16" s="261"/>
    </row>
    <row r="17" spans="1:88" ht="19.8" customHeight="1" x14ac:dyDescent="0.3">
      <c r="A17" s="154" t="str">
        <f t="shared" si="15"/>
        <v>00:00:30,00</v>
      </c>
      <c r="B17" s="154" t="str">
        <f t="shared" si="16"/>
        <v>00:00:00,00</v>
      </c>
      <c r="C17" s="154" t="str">
        <f t="shared" si="17"/>
        <v>00:00:00,00</v>
      </c>
      <c r="D17" s="154" t="str">
        <f t="shared" si="18"/>
        <v>00:00:00,00</v>
      </c>
      <c r="E17" s="154" t="str">
        <f t="shared" si="19"/>
        <v>00:00:00,00</v>
      </c>
      <c r="F17" s="154" t="str">
        <f t="shared" si="20"/>
        <v>00:00:00,00</v>
      </c>
      <c r="G17" s="154" t="str">
        <f t="shared" si="21"/>
        <v>00:00:00,00</v>
      </c>
      <c r="H17" s="154" t="str">
        <f t="shared" si="22"/>
        <v>00:00:00,00</v>
      </c>
      <c r="I17" s="154" t="str">
        <f t="shared" si="23"/>
        <v>00:00:00,00</v>
      </c>
      <c r="J17" s="154" t="str">
        <f t="shared" si="24"/>
        <v>00:00:00,00</v>
      </c>
      <c r="K17" s="169" t="str">
        <f t="shared" si="10"/>
        <v>00:00:00,00</v>
      </c>
      <c r="L17" s="164">
        <f t="shared" si="25"/>
        <v>0</v>
      </c>
      <c r="M17" s="164" t="str">
        <f t="shared" si="26"/>
        <v>01</v>
      </c>
      <c r="N17" s="168">
        <f t="shared" si="11"/>
        <v>3.6175925925925926E-4</v>
      </c>
      <c r="O17" s="164">
        <f t="shared" si="27"/>
        <v>256</v>
      </c>
      <c r="P17" s="171" t="str">
        <f t="shared" si="12"/>
        <v>0:00,00</v>
      </c>
      <c r="Q17" s="171" t="str">
        <f t="shared" si="13"/>
        <v>00:01,00</v>
      </c>
      <c r="R17" s="171" t="str">
        <f t="shared" si="28"/>
        <v>00:00,256</v>
      </c>
      <c r="S17" s="270"/>
      <c r="T17" s="270"/>
      <c r="U17" s="281"/>
      <c r="V17" s="281"/>
      <c r="W17" s="281"/>
      <c r="X17" s="281"/>
      <c r="Y17" s="264"/>
      <c r="Z17" s="264"/>
      <c r="AA17" s="264"/>
      <c r="AB17" s="264"/>
      <c r="AC17" s="65">
        <f>AJ16</f>
        <v>2</v>
      </c>
      <c r="AD17" s="65">
        <f t="shared" ref="AD17" si="39">AK16</f>
        <v>2</v>
      </c>
      <c r="AE17" s="65" t="s">
        <v>113</v>
      </c>
      <c r="AF17" s="246"/>
      <c r="AG17" s="246"/>
      <c r="AH17" s="246"/>
      <c r="AI17" s="244"/>
      <c r="AJ17" s="271"/>
      <c r="AK17" s="272"/>
      <c r="AL17" s="273"/>
      <c r="AM17" s="273"/>
      <c r="AN17" s="273"/>
      <c r="AO17" s="273"/>
      <c r="AP17" s="273"/>
      <c r="AQ17" s="273"/>
      <c r="AR17" s="273"/>
      <c r="AS17" s="274"/>
      <c r="AT17" s="274"/>
      <c r="AU17" s="274"/>
      <c r="AV17" s="274"/>
      <c r="AW17" s="274"/>
      <c r="AX17" s="274"/>
      <c r="AY17" s="274"/>
      <c r="AZ17" s="274"/>
      <c r="BA17" s="274"/>
      <c r="BB17" s="274"/>
      <c r="BC17" s="274"/>
      <c r="BD17" s="274"/>
      <c r="BE17" s="275"/>
      <c r="BF17" s="276"/>
      <c r="BG17" s="277"/>
      <c r="BH17" s="275"/>
      <c r="BI17" s="276"/>
      <c r="BJ17" s="276"/>
      <c r="BK17" s="277"/>
      <c r="BL17" s="74" t="str">
        <f>IF(AL16="","",AE17)</f>
        <v>Ronda 2</v>
      </c>
      <c r="BM17" s="163">
        <v>30</v>
      </c>
      <c r="BN17" s="163"/>
      <c r="BO17" s="163"/>
      <c r="BP17" s="163"/>
      <c r="BQ17" s="163"/>
      <c r="BR17" s="163"/>
      <c r="BS17" s="163"/>
      <c r="BT17" s="163"/>
      <c r="BU17" s="163"/>
      <c r="BV17" s="163"/>
      <c r="BW17" s="163"/>
      <c r="BX17" s="172">
        <v>1256</v>
      </c>
      <c r="BY17" s="174">
        <f t="shared" si="14"/>
        <v>3.6175925925925926E-4</v>
      </c>
      <c r="BZ17" s="245"/>
      <c r="CA17" s="263"/>
      <c r="CC17" s="261"/>
      <c r="CD17" s="261"/>
      <c r="CE17" s="261"/>
      <c r="CF17" s="261"/>
      <c r="CG17" s="261"/>
      <c r="CH17" s="261"/>
      <c r="CI17" s="261"/>
      <c r="CJ17" s="261"/>
    </row>
    <row r="18" spans="1:88" ht="19.8" customHeight="1" x14ac:dyDescent="0.3">
      <c r="A18" s="154" t="str">
        <f t="shared" si="15"/>
        <v>00:00:00,00</v>
      </c>
      <c r="B18" s="154" t="str">
        <f t="shared" si="16"/>
        <v>00:00:00,00</v>
      </c>
      <c r="C18" s="154" t="str">
        <f t="shared" si="17"/>
        <v>00:00:00,00</v>
      </c>
      <c r="D18" s="154" t="str">
        <f t="shared" si="18"/>
        <v>00:00:00,00</v>
      </c>
      <c r="E18" s="154" t="str">
        <f t="shared" si="19"/>
        <v>00:00:00,00</v>
      </c>
      <c r="F18" s="154" t="str">
        <f t="shared" si="20"/>
        <v>00:00:00,00</v>
      </c>
      <c r="G18" s="154" t="str">
        <f t="shared" si="21"/>
        <v>00:00:00,00</v>
      </c>
      <c r="H18" s="154" t="str">
        <f t="shared" si="22"/>
        <v>00:00:00,00</v>
      </c>
      <c r="I18" s="154" t="str">
        <f t="shared" si="23"/>
        <v>00:00:00,00</v>
      </c>
      <c r="J18" s="154" t="str">
        <f t="shared" si="24"/>
        <v>00:00:00,00</v>
      </c>
      <c r="K18" s="169" t="str">
        <f t="shared" si="10"/>
        <v>00:00:00,00</v>
      </c>
      <c r="L18" s="164">
        <f t="shared" si="25"/>
        <v>0</v>
      </c>
      <c r="M18" s="164" t="str">
        <f t="shared" si="26"/>
        <v>00</v>
      </c>
      <c r="N18" s="168">
        <f t="shared" si="11"/>
        <v>0</v>
      </c>
      <c r="O18" s="164" t="str">
        <f t="shared" si="27"/>
        <v/>
      </c>
      <c r="P18" s="171" t="str">
        <f t="shared" si="12"/>
        <v>0:00,00</v>
      </c>
      <c r="Q18" s="171" t="str">
        <f t="shared" si="13"/>
        <v>00:00,00</v>
      </c>
      <c r="R18" s="171" t="str">
        <f t="shared" si="28"/>
        <v>00:00,</v>
      </c>
      <c r="S18" s="270"/>
      <c r="T18" s="270"/>
      <c r="U18" s="281"/>
      <c r="V18" s="281"/>
      <c r="W18" s="281"/>
      <c r="X18" s="281"/>
      <c r="Y18" s="264"/>
      <c r="Z18" s="264"/>
      <c r="AA18" s="264"/>
      <c r="AB18" s="264"/>
      <c r="AC18" s="65">
        <f>AJ16</f>
        <v>2</v>
      </c>
      <c r="AD18" s="65">
        <f t="shared" ref="AD18" si="40">AK16</f>
        <v>2</v>
      </c>
      <c r="AE18" s="65" t="s">
        <v>114</v>
      </c>
      <c r="AF18" s="246"/>
      <c r="AG18" s="246"/>
      <c r="AH18" s="246"/>
      <c r="AI18" s="244"/>
      <c r="AJ18" s="271"/>
      <c r="AK18" s="272"/>
      <c r="AL18" s="273"/>
      <c r="AM18" s="273"/>
      <c r="AN18" s="273"/>
      <c r="AO18" s="273"/>
      <c r="AP18" s="273"/>
      <c r="AQ18" s="273"/>
      <c r="AR18" s="273"/>
      <c r="AS18" s="274"/>
      <c r="AT18" s="274"/>
      <c r="AU18" s="274"/>
      <c r="AV18" s="274"/>
      <c r="AW18" s="274"/>
      <c r="AX18" s="274"/>
      <c r="AY18" s="274"/>
      <c r="AZ18" s="274"/>
      <c r="BA18" s="274"/>
      <c r="BB18" s="274"/>
      <c r="BC18" s="274"/>
      <c r="BD18" s="274"/>
      <c r="BE18" s="278"/>
      <c r="BF18" s="279"/>
      <c r="BG18" s="280"/>
      <c r="BH18" s="278"/>
      <c r="BI18" s="279"/>
      <c r="BJ18" s="279"/>
      <c r="BK18" s="280"/>
      <c r="BL18" s="74" t="str">
        <f>IF(AL16="","",AE18)</f>
        <v>Ronda 3</v>
      </c>
      <c r="BM18" s="163"/>
      <c r="BN18" s="163"/>
      <c r="BO18" s="163"/>
      <c r="BP18" s="163"/>
      <c r="BQ18" s="163"/>
      <c r="BR18" s="163"/>
      <c r="BS18" s="163"/>
      <c r="BT18" s="163"/>
      <c r="BU18" s="163"/>
      <c r="BV18" s="163"/>
      <c r="BW18" s="163"/>
      <c r="BX18" s="172"/>
      <c r="BY18" s="174" t="str">
        <f t="shared" si="14"/>
        <v/>
      </c>
      <c r="BZ18" s="245"/>
      <c r="CA18" s="263"/>
      <c r="CC18" s="261"/>
      <c r="CD18" s="261"/>
      <c r="CE18" s="261"/>
      <c r="CF18" s="261"/>
      <c r="CG18" s="261"/>
      <c r="CH18" s="261"/>
      <c r="CI18" s="261"/>
      <c r="CJ18" s="261"/>
    </row>
    <row r="19" spans="1:88" ht="19.8" customHeight="1" x14ac:dyDescent="0.3">
      <c r="A19" s="154" t="str">
        <f t="shared" si="15"/>
        <v>00:00:00,00</v>
      </c>
      <c r="B19" s="154" t="str">
        <f t="shared" si="16"/>
        <v>00:00:00,00</v>
      </c>
      <c r="C19" s="154" t="str">
        <f t="shared" si="17"/>
        <v>00:00:00,00</v>
      </c>
      <c r="D19" s="154" t="str">
        <f t="shared" si="18"/>
        <v>00:00:00,00</v>
      </c>
      <c r="E19" s="154" t="str">
        <f t="shared" si="19"/>
        <v>00:00:00,00</v>
      </c>
      <c r="F19" s="154" t="str">
        <f t="shared" si="20"/>
        <v>00:00:00,00</v>
      </c>
      <c r="G19" s="154" t="str">
        <f t="shared" si="21"/>
        <v>00:00:00,00</v>
      </c>
      <c r="H19" s="154" t="str">
        <f t="shared" si="22"/>
        <v>00:00:00,00</v>
      </c>
      <c r="I19" s="154" t="str">
        <f t="shared" si="23"/>
        <v>00:00:00,00</v>
      </c>
      <c r="J19" s="154" t="str">
        <f t="shared" si="24"/>
        <v>00:00:00,00</v>
      </c>
      <c r="K19" s="154" t="str">
        <f t="shared" si="10"/>
        <v>00:00:00,00</v>
      </c>
      <c r="L19" s="164">
        <f t="shared" si="25"/>
        <v>0</v>
      </c>
      <c r="M19" s="164" t="str">
        <f t="shared" si="26"/>
        <v>01</v>
      </c>
      <c r="N19" s="168">
        <f t="shared" si="11"/>
        <v>1.4328703703703702E-5</v>
      </c>
      <c r="O19" s="164">
        <f t="shared" si="27"/>
        <v>238</v>
      </c>
      <c r="P19" s="171" t="str">
        <f t="shared" si="12"/>
        <v>0:00,00</v>
      </c>
      <c r="Q19" s="171" t="str">
        <f t="shared" si="13"/>
        <v>00:01,00</v>
      </c>
      <c r="R19" s="171" t="str">
        <f t="shared" si="28"/>
        <v>00:00,238</v>
      </c>
      <c r="S19" s="270" t="str">
        <f t="shared" ref="S19" si="41">U19&amp;V19&amp;W19&amp;X19</f>
        <v>1</v>
      </c>
      <c r="T19" s="270" t="str">
        <f>U19&amp;V19&amp;W19&amp;X19&amp;BE19&amp;BH19</f>
        <v>1femCategoria A</v>
      </c>
      <c r="U19" s="281">
        <f t="shared" ref="U19" si="42">IF(Y19="","",RANK(Y19,$Y$13:$Y$372,1))</f>
        <v>1</v>
      </c>
      <c r="V19" s="281" t="str">
        <f t="shared" ref="V19" si="43">IF(Z19="","",RANK(Z19,$Z$13:$Z$372,1))</f>
        <v/>
      </c>
      <c r="W19" s="281" t="str">
        <f t="shared" ref="W19" si="44">IF(AA19="","",RANK(AA19,$AA$13:$AA$372,1))</f>
        <v/>
      </c>
      <c r="X19" s="281" t="str">
        <f t="shared" ref="X19" si="45">IF(AB19="","",RANK(AB19,$AB$13:$AB$372,1))</f>
        <v/>
      </c>
      <c r="Y19" s="264">
        <f t="shared" ref="Y19:AB19" si="46">IFERROR(IF(AND($BE19=Y$12,$BH19=Y$11),$BZ19,""),"")</f>
        <v>1.4328703703703702E-5</v>
      </c>
      <c r="Z19" s="264" t="str">
        <f t="shared" si="46"/>
        <v/>
      </c>
      <c r="AA19" s="264" t="str">
        <f t="shared" si="46"/>
        <v/>
      </c>
      <c r="AB19" s="264" t="str">
        <f t="shared" si="46"/>
        <v/>
      </c>
      <c r="AC19" s="65">
        <f>AJ19</f>
        <v>3</v>
      </c>
      <c r="AD19" s="65">
        <f t="shared" ref="AD19" si="47">AK19</f>
        <v>3</v>
      </c>
      <c r="AE19" s="65" t="s">
        <v>112</v>
      </c>
      <c r="AF19" s="246">
        <f t="shared" ref="AF19" si="48">BY19</f>
        <v>1.4328703703703702E-5</v>
      </c>
      <c r="AG19" s="246">
        <f t="shared" ref="AG19" si="49">BY20</f>
        <v>1.4340277777777778E-5</v>
      </c>
      <c r="AH19" s="246">
        <f t="shared" ref="AH19" si="50">BY21</f>
        <v>1.4288194444444445E-4</v>
      </c>
      <c r="AI19" s="244">
        <f t="shared" ref="AI19" si="51">IF(BZ19="",0,1)</f>
        <v>1</v>
      </c>
      <c r="AJ19" s="271">
        <v>3</v>
      </c>
      <c r="AK19" s="272">
        <f>IF(INDEX('ordem de passagem'!B$13:B$132,MATCH(ajuizamento!$AJ19,'ordem de passagem'!$A$13:$A$132))=0,"",INDEX('ordem de passagem'!B$13:B$132,MATCH(ajuizamento!$AJ19,'ordem de passagem'!$A$13:$A$132)))</f>
        <v>3</v>
      </c>
      <c r="AL19" s="273" t="str">
        <f>IF(INDEX('ordem de passagem'!C$13:C$132,MATCH(ajuizamento!$AJ19,'ordem de passagem'!$A$13:$A$132))=0,"",INDEX('ordem de passagem'!C$13:C$132,MATCH(ajuizamento!$AJ19,'ordem de passagem'!$A$13:$A$132)))</f>
        <v>Pedro Rocha</v>
      </c>
      <c r="AM19" s="273"/>
      <c r="AN19" s="273"/>
      <c r="AO19" s="273"/>
      <c r="AP19" s="273"/>
      <c r="AQ19" s="273"/>
      <c r="AR19" s="273"/>
      <c r="AS19" s="274" t="str">
        <f>IF(INDEX('ordem de passagem'!D$13:D$132,MATCH(ajuizamento!$AJ19,'ordem de passagem'!$A$13:$A$132))=0,"",INDEX('ordem de passagem'!D$13:D$132,MATCH(ajuizamento!$AJ19,'ordem de passagem'!$A$13:$A$132)))</f>
        <v>ES AA</v>
      </c>
      <c r="AT19" s="274"/>
      <c r="AU19" s="274"/>
      <c r="AV19" s="274"/>
      <c r="AW19" s="274"/>
      <c r="AX19" s="274"/>
      <c r="AY19" s="274"/>
      <c r="AZ19" s="274" t="str">
        <f>IF(INDEX('ordem de passagem'!E$13:E$132,MATCH(ajuizamento!$AJ19,'ordem de passagem'!$A$13:$A$132))=0,"",INDEX('ordem de passagem'!E$13:E$132,MATCH(ajuizamento!$AJ19,'ordem de passagem'!$A$13:$A$132)))</f>
        <v>porto</v>
      </c>
      <c r="BA19" s="274"/>
      <c r="BB19" s="274"/>
      <c r="BC19" s="274"/>
      <c r="BD19" s="274"/>
      <c r="BE19" s="275" t="str">
        <f>IF(INDEX('ordem de passagem'!F$13:F$132,MATCH(ajuizamento!$AJ19,'ordem de passagem'!$A$13:$A$132))=0,"",INDEX('ordem de passagem'!F$13:F$132,MATCH(ajuizamento!$AJ19,'ordem de passagem'!$A$13:$A$132)))</f>
        <v>fem</v>
      </c>
      <c r="BF19" s="276"/>
      <c r="BG19" s="277"/>
      <c r="BH19" s="275" t="str">
        <f>IF(INDEX('ordem de passagem'!G$13:G$132,MATCH(ajuizamento!$AJ19,'ordem de passagem'!$A$13:$A$132))=0,"",INDEX('ordem de passagem'!G$13:G$132,MATCH(ajuizamento!$AJ19,'ordem de passagem'!$A$13:$A$132)))</f>
        <v>Categoria A</v>
      </c>
      <c r="BI19" s="276"/>
      <c r="BJ19" s="276"/>
      <c r="BK19" s="277"/>
      <c r="BL19" s="74" t="str">
        <f>IF(AL19="","",AE19)</f>
        <v>Ronda 1</v>
      </c>
      <c r="BM19" s="162"/>
      <c r="BN19" s="162"/>
      <c r="BO19" s="162"/>
      <c r="BP19" s="162"/>
      <c r="BQ19" s="162"/>
      <c r="BR19" s="162"/>
      <c r="BS19" s="162"/>
      <c r="BT19" s="162"/>
      <c r="BU19" s="162"/>
      <c r="BV19" s="162"/>
      <c r="BW19" s="162"/>
      <c r="BX19" s="172">
        <v>1238</v>
      </c>
      <c r="BY19" s="174">
        <f t="shared" si="14"/>
        <v>1.4328703703703702E-5</v>
      </c>
      <c r="BZ19" s="245">
        <f>IF(BX19+BX20+BX21=0,"",IF(MIN(BY19:BY21)=0,"",MIN(BY19:BY21)))</f>
        <v>1.4328703703703702E-5</v>
      </c>
      <c r="CA19" s="263"/>
      <c r="CC19" s="261"/>
      <c r="CD19" s="261"/>
      <c r="CE19" s="261"/>
      <c r="CF19" s="261"/>
      <c r="CG19" s="261"/>
      <c r="CH19" s="261"/>
      <c r="CI19" s="261"/>
      <c r="CJ19" s="261"/>
    </row>
    <row r="20" spans="1:88" ht="19.8" customHeight="1" x14ac:dyDescent="0.3">
      <c r="A20" s="154" t="str">
        <f t="shared" si="15"/>
        <v>00:00:00,00</v>
      </c>
      <c r="B20" s="154" t="str">
        <f t="shared" si="16"/>
        <v>00:00:00,00</v>
      </c>
      <c r="C20" s="154" t="str">
        <f t="shared" si="17"/>
        <v>00:00:00,00</v>
      </c>
      <c r="D20" s="154" t="str">
        <f t="shared" si="18"/>
        <v>00:00:00,00</v>
      </c>
      <c r="E20" s="154" t="str">
        <f t="shared" si="19"/>
        <v>00:00:00,00</v>
      </c>
      <c r="F20" s="154" t="str">
        <f t="shared" si="20"/>
        <v>00:00:00,00</v>
      </c>
      <c r="G20" s="154" t="str">
        <f t="shared" si="21"/>
        <v>00:00:00,00</v>
      </c>
      <c r="H20" s="154" t="str">
        <f t="shared" si="22"/>
        <v>00:00:00,00</v>
      </c>
      <c r="I20" s="154" t="str">
        <f t="shared" si="23"/>
        <v>00:00:00,00</v>
      </c>
      <c r="J20" s="154" t="str">
        <f t="shared" si="24"/>
        <v>00:00:00,00</v>
      </c>
      <c r="K20" s="154" t="str">
        <f t="shared" si="10"/>
        <v>00:00:00,00</v>
      </c>
      <c r="L20" s="164">
        <f t="shared" si="25"/>
        <v>0</v>
      </c>
      <c r="M20" s="164" t="str">
        <f t="shared" si="26"/>
        <v>01</v>
      </c>
      <c r="N20" s="168">
        <f t="shared" si="11"/>
        <v>1.4340277777777778E-5</v>
      </c>
      <c r="O20" s="164">
        <f t="shared" si="27"/>
        <v>239</v>
      </c>
      <c r="P20" s="171" t="str">
        <f t="shared" si="12"/>
        <v>0:00,00</v>
      </c>
      <c r="Q20" s="171" t="str">
        <f t="shared" si="13"/>
        <v>00:01,00</v>
      </c>
      <c r="R20" s="171" t="str">
        <f t="shared" si="28"/>
        <v>00:00,239</v>
      </c>
      <c r="S20" s="270"/>
      <c r="T20" s="270"/>
      <c r="U20" s="281"/>
      <c r="V20" s="281"/>
      <c r="W20" s="281"/>
      <c r="X20" s="281"/>
      <c r="Y20" s="264"/>
      <c r="Z20" s="264"/>
      <c r="AA20" s="264"/>
      <c r="AB20" s="264"/>
      <c r="AC20" s="65">
        <f>AJ19</f>
        <v>3</v>
      </c>
      <c r="AD20" s="65">
        <f t="shared" ref="AD20" si="52">AK19</f>
        <v>3</v>
      </c>
      <c r="AE20" s="65" t="s">
        <v>113</v>
      </c>
      <c r="AF20" s="246"/>
      <c r="AG20" s="246"/>
      <c r="AH20" s="246"/>
      <c r="AI20" s="244"/>
      <c r="AJ20" s="271"/>
      <c r="AK20" s="272"/>
      <c r="AL20" s="273"/>
      <c r="AM20" s="273"/>
      <c r="AN20" s="273"/>
      <c r="AO20" s="273"/>
      <c r="AP20" s="273"/>
      <c r="AQ20" s="273"/>
      <c r="AR20" s="273"/>
      <c r="AS20" s="274"/>
      <c r="AT20" s="274"/>
      <c r="AU20" s="274"/>
      <c r="AV20" s="274"/>
      <c r="AW20" s="274"/>
      <c r="AX20" s="274"/>
      <c r="AY20" s="274"/>
      <c r="AZ20" s="274"/>
      <c r="BA20" s="274"/>
      <c r="BB20" s="274"/>
      <c r="BC20" s="274"/>
      <c r="BD20" s="274"/>
      <c r="BE20" s="275"/>
      <c r="BF20" s="276"/>
      <c r="BG20" s="277"/>
      <c r="BH20" s="275"/>
      <c r="BI20" s="276"/>
      <c r="BJ20" s="276"/>
      <c r="BK20" s="277"/>
      <c r="BL20" s="74" t="str">
        <f>IF(AL19="","",AE20)</f>
        <v>Ronda 2</v>
      </c>
      <c r="BM20" s="163"/>
      <c r="BN20" s="163"/>
      <c r="BO20" s="163"/>
      <c r="BP20" s="163"/>
      <c r="BQ20" s="163"/>
      <c r="BR20" s="163"/>
      <c r="BS20" s="163"/>
      <c r="BT20" s="163"/>
      <c r="BU20" s="163"/>
      <c r="BV20" s="163"/>
      <c r="BW20" s="163"/>
      <c r="BX20" s="172">
        <v>1239</v>
      </c>
      <c r="BY20" s="174">
        <f t="shared" si="14"/>
        <v>1.4340277777777778E-5</v>
      </c>
      <c r="BZ20" s="245"/>
      <c r="CA20" s="263"/>
      <c r="CC20" s="261"/>
      <c r="CD20" s="261"/>
      <c r="CE20" s="261"/>
      <c r="CF20" s="261"/>
      <c r="CG20" s="261"/>
      <c r="CH20" s="261"/>
      <c r="CI20" s="261"/>
      <c r="CJ20" s="261"/>
    </row>
    <row r="21" spans="1:88" ht="19.8" customHeight="1" x14ac:dyDescent="0.3">
      <c r="A21" s="154" t="str">
        <f t="shared" si="15"/>
        <v>00:00:00,00</v>
      </c>
      <c r="B21" s="154" t="str">
        <f t="shared" si="16"/>
        <v>00:00:00,00</v>
      </c>
      <c r="C21" s="154" t="str">
        <f t="shared" si="17"/>
        <v>00:00:00,00</v>
      </c>
      <c r="D21" s="154" t="str">
        <f t="shared" si="18"/>
        <v>00:00:00,00</v>
      </c>
      <c r="E21" s="154" t="str">
        <f t="shared" si="19"/>
        <v>00:00:00,00</v>
      </c>
      <c r="F21" s="154" t="str">
        <f t="shared" si="20"/>
        <v>00:00:00,00</v>
      </c>
      <c r="G21" s="154" t="str">
        <f t="shared" si="21"/>
        <v>00:00:00,00</v>
      </c>
      <c r="H21" s="154" t="str">
        <f t="shared" si="22"/>
        <v>00:00:00,00</v>
      </c>
      <c r="I21" s="154" t="str">
        <f t="shared" si="23"/>
        <v>00:00:00,00</v>
      </c>
      <c r="J21" s="154" t="str">
        <f t="shared" si="24"/>
        <v>00:00:00,00</v>
      </c>
      <c r="K21" s="154" t="str">
        <f t="shared" si="10"/>
        <v>00:00:00,00</v>
      </c>
      <c r="L21" s="164">
        <f t="shared" si="25"/>
        <v>0</v>
      </c>
      <c r="M21" s="164" t="str">
        <f t="shared" si="26"/>
        <v>12</v>
      </c>
      <c r="N21" s="168">
        <f t="shared" si="11"/>
        <v>1.4288194444444445E-4</v>
      </c>
      <c r="O21" s="164">
        <f t="shared" si="27"/>
        <v>345</v>
      </c>
      <c r="P21" s="171" t="str">
        <f t="shared" si="12"/>
        <v>0:00,00</v>
      </c>
      <c r="Q21" s="171" t="str">
        <f t="shared" si="13"/>
        <v>00:12,00</v>
      </c>
      <c r="R21" s="171" t="str">
        <f t="shared" si="28"/>
        <v>00:00,345</v>
      </c>
      <c r="S21" s="270"/>
      <c r="T21" s="270"/>
      <c r="U21" s="281"/>
      <c r="V21" s="281"/>
      <c r="W21" s="281"/>
      <c r="X21" s="281"/>
      <c r="Y21" s="264"/>
      <c r="Z21" s="264"/>
      <c r="AA21" s="264"/>
      <c r="AB21" s="264"/>
      <c r="AC21" s="65">
        <f>AJ19</f>
        <v>3</v>
      </c>
      <c r="AD21" s="65">
        <f>AK19</f>
        <v>3</v>
      </c>
      <c r="AE21" s="65" t="s">
        <v>114</v>
      </c>
      <c r="AF21" s="246"/>
      <c r="AG21" s="246"/>
      <c r="AH21" s="246"/>
      <c r="AI21" s="244"/>
      <c r="AJ21" s="271"/>
      <c r="AK21" s="272"/>
      <c r="AL21" s="273"/>
      <c r="AM21" s="273"/>
      <c r="AN21" s="273"/>
      <c r="AO21" s="273"/>
      <c r="AP21" s="273"/>
      <c r="AQ21" s="273"/>
      <c r="AR21" s="273"/>
      <c r="AS21" s="274"/>
      <c r="AT21" s="274"/>
      <c r="AU21" s="274"/>
      <c r="AV21" s="274"/>
      <c r="AW21" s="274"/>
      <c r="AX21" s="274"/>
      <c r="AY21" s="274"/>
      <c r="AZ21" s="274"/>
      <c r="BA21" s="274"/>
      <c r="BB21" s="274"/>
      <c r="BC21" s="274"/>
      <c r="BD21" s="274"/>
      <c r="BE21" s="278"/>
      <c r="BF21" s="279"/>
      <c r="BG21" s="280"/>
      <c r="BH21" s="278"/>
      <c r="BI21" s="279"/>
      <c r="BJ21" s="279"/>
      <c r="BK21" s="280"/>
      <c r="BL21" s="74" t="str">
        <f>IF(AL19="","",AE21)</f>
        <v>Ronda 3</v>
      </c>
      <c r="BM21" s="163"/>
      <c r="BN21" s="163"/>
      <c r="BO21" s="163"/>
      <c r="BP21" s="163"/>
      <c r="BQ21" s="163"/>
      <c r="BR21" s="163"/>
      <c r="BS21" s="163"/>
      <c r="BT21" s="163"/>
      <c r="BU21" s="163"/>
      <c r="BV21" s="163"/>
      <c r="BW21" s="163"/>
      <c r="BX21" s="172">
        <v>12345</v>
      </c>
      <c r="BY21" s="174">
        <f t="shared" si="14"/>
        <v>1.4288194444444445E-4</v>
      </c>
      <c r="BZ21" s="245"/>
      <c r="CA21" s="263"/>
      <c r="CC21" s="261"/>
      <c r="CD21" s="261"/>
      <c r="CE21" s="261"/>
      <c r="CF21" s="261"/>
      <c r="CG21" s="261"/>
      <c r="CH21" s="261"/>
      <c r="CI21" s="261"/>
      <c r="CJ21" s="261"/>
    </row>
    <row r="22" spans="1:88" ht="19.8" customHeight="1" x14ac:dyDescent="0.3">
      <c r="A22" s="154" t="str">
        <f t="shared" si="15"/>
        <v>00:00:00,00</v>
      </c>
      <c r="B22" s="154" t="str">
        <f t="shared" si="16"/>
        <v>00:00:00,00</v>
      </c>
      <c r="C22" s="154" t="str">
        <f t="shared" si="17"/>
        <v>00:00:00,00</v>
      </c>
      <c r="D22" s="154" t="str">
        <f t="shared" si="18"/>
        <v>00:00:00,00</v>
      </c>
      <c r="E22" s="154" t="str">
        <f t="shared" si="19"/>
        <v>00:00:00,00</v>
      </c>
      <c r="F22" s="154" t="str">
        <f t="shared" si="20"/>
        <v>00:00:00,00</v>
      </c>
      <c r="G22" s="154" t="str">
        <f t="shared" si="21"/>
        <v>00:00:00,00</v>
      </c>
      <c r="H22" s="154" t="str">
        <f t="shared" si="22"/>
        <v>00:00:00,00</v>
      </c>
      <c r="I22" s="154" t="str">
        <f t="shared" si="23"/>
        <v>00:00:00,00</v>
      </c>
      <c r="J22" s="154" t="str">
        <f t="shared" si="24"/>
        <v>00:00:00,00</v>
      </c>
      <c r="K22" s="154" t="str">
        <f t="shared" si="10"/>
        <v>00:00:00,00</v>
      </c>
      <c r="L22" s="164">
        <f t="shared" si="25"/>
        <v>0</v>
      </c>
      <c r="M22" s="164" t="str">
        <f t="shared" si="26"/>
        <v>12</v>
      </c>
      <c r="N22" s="168">
        <f t="shared" si="11"/>
        <v>1.4777777777777779E-4</v>
      </c>
      <c r="O22" s="164">
        <f t="shared" si="27"/>
        <v>768</v>
      </c>
      <c r="P22" s="171" t="str">
        <f t="shared" si="12"/>
        <v>0:00,00</v>
      </c>
      <c r="Q22" s="171" t="str">
        <f t="shared" si="13"/>
        <v>00:12,00</v>
      </c>
      <c r="R22" s="171" t="str">
        <f t="shared" si="28"/>
        <v>00:00,768</v>
      </c>
      <c r="S22" s="270" t="str">
        <f t="shared" ref="S22" si="53">U22&amp;V22&amp;W22&amp;X22</f>
        <v>3</v>
      </c>
      <c r="T22" s="270" t="str">
        <f>U22&amp;V22&amp;W22&amp;X22&amp;BE22&amp;BH22</f>
        <v>3femcategoria A</v>
      </c>
      <c r="U22" s="281">
        <f t="shared" ref="U22" si="54">IF(Y22="","",RANK(Y22,$Y$13:$Y$372,1))</f>
        <v>3</v>
      </c>
      <c r="V22" s="281" t="str">
        <f t="shared" ref="V22" si="55">IF(Z22="","",RANK(Z22,$Z$13:$Z$372,1))</f>
        <v/>
      </c>
      <c r="W22" s="281" t="str">
        <f t="shared" ref="W22" si="56">IF(AA22="","",RANK(AA22,$AA$13:$AA$372,1))</f>
        <v/>
      </c>
      <c r="X22" s="281" t="str">
        <f t="shared" ref="X22" si="57">IF(AB22="","",RANK(AB22,$AB$13:$AB$372,1))</f>
        <v/>
      </c>
      <c r="Y22" s="264">
        <f t="shared" ref="Y22:AB22" si="58">IFERROR(IF(AND($BE22=Y$12,$BH22=Y$11),$BZ22,""),"")</f>
        <v>1.4777777777777779E-4</v>
      </c>
      <c r="Z22" s="264" t="str">
        <f t="shared" si="58"/>
        <v/>
      </c>
      <c r="AA22" s="264" t="str">
        <f t="shared" si="58"/>
        <v/>
      </c>
      <c r="AB22" s="264" t="str">
        <f t="shared" si="58"/>
        <v/>
      </c>
      <c r="AC22" s="65">
        <f>AJ22</f>
        <v>4</v>
      </c>
      <c r="AD22" s="65">
        <f t="shared" ref="AD22" si="59">AK22</f>
        <v>4</v>
      </c>
      <c r="AE22" s="65" t="s">
        <v>112</v>
      </c>
      <c r="AF22" s="246">
        <f t="shared" ref="AF22" si="60">BY22</f>
        <v>1.4777777777777779E-4</v>
      </c>
      <c r="AG22" s="246" t="str">
        <f t="shared" ref="AG22" si="61">BY23</f>
        <v/>
      </c>
      <c r="AH22" s="246" t="str">
        <f t="shared" ref="AH22" si="62">BY24</f>
        <v/>
      </c>
      <c r="AI22" s="244">
        <f t="shared" ref="AI22" si="63">IF(BZ22="",0,1)</f>
        <v>1</v>
      </c>
      <c r="AJ22" s="271">
        <v>4</v>
      </c>
      <c r="AK22" s="272">
        <f>IF(INDEX('ordem de passagem'!B$13:B$132,MATCH(ajuizamento!$AJ22,'ordem de passagem'!$A$13:$A$132))=0,"",INDEX('ordem de passagem'!B$13:B$132,MATCH(ajuizamento!$AJ22,'ordem de passagem'!$A$13:$A$132)))</f>
        <v>4</v>
      </c>
      <c r="AL22" s="273" t="str">
        <f>IF(INDEX('ordem de passagem'!C$13:C$132,MATCH(ajuizamento!$AJ22,'ordem de passagem'!$A$13:$A$132))=0,"",INDEX('ordem de passagem'!C$13:C$132,MATCH(ajuizamento!$AJ22,'ordem de passagem'!$A$13:$A$132)))</f>
        <v>Lidia Silva</v>
      </c>
      <c r="AM22" s="273"/>
      <c r="AN22" s="273"/>
      <c r="AO22" s="273"/>
      <c r="AP22" s="273"/>
      <c r="AQ22" s="273"/>
      <c r="AR22" s="273"/>
      <c r="AS22" s="274" t="str">
        <f>IF(INDEX('ordem de passagem'!D$13:D$132,MATCH(ajuizamento!$AJ22,'ordem de passagem'!$A$13:$A$132))=0,"",INDEX('ordem de passagem'!D$13:D$132,MATCH(ajuizamento!$AJ22,'ordem de passagem'!$A$13:$A$132)))</f>
        <v>ES Aabbcb</v>
      </c>
      <c r="AT22" s="274"/>
      <c r="AU22" s="274"/>
      <c r="AV22" s="274"/>
      <c r="AW22" s="274"/>
      <c r="AX22" s="274"/>
      <c r="AY22" s="274"/>
      <c r="AZ22" s="274" t="str">
        <f>IF(INDEX('ordem de passagem'!E$13:E$132,MATCH(ajuizamento!$AJ22,'ordem de passagem'!$A$13:$A$132))=0,"",INDEX('ordem de passagem'!E$13:E$132,MATCH(ajuizamento!$AJ22,'ordem de passagem'!$A$13:$A$132)))</f>
        <v>porto</v>
      </c>
      <c r="BA22" s="274"/>
      <c r="BB22" s="274"/>
      <c r="BC22" s="274"/>
      <c r="BD22" s="274"/>
      <c r="BE22" s="275" t="str">
        <f>IF(INDEX('ordem de passagem'!F$13:F$132,MATCH(ajuizamento!$AJ22,'ordem de passagem'!$A$13:$A$132))=0,"",INDEX('ordem de passagem'!F$13:F$132,MATCH(ajuizamento!$AJ22,'ordem de passagem'!$A$13:$A$132)))</f>
        <v>fem</v>
      </c>
      <c r="BF22" s="276"/>
      <c r="BG22" s="277"/>
      <c r="BH22" s="275" t="str">
        <f>IF(INDEX('ordem de passagem'!G$13:G$132,MATCH(ajuizamento!$AJ22,'ordem de passagem'!$A$13:$A$132))=0,"",INDEX('ordem de passagem'!G$13:G$132,MATCH(ajuizamento!$AJ22,'ordem de passagem'!$A$13:$A$132)))</f>
        <v>categoria A</v>
      </c>
      <c r="BI22" s="276"/>
      <c r="BJ22" s="276"/>
      <c r="BK22" s="277"/>
      <c r="BL22" s="74" t="str">
        <f>IF(AL22="","",AE22)</f>
        <v>Ronda 1</v>
      </c>
      <c r="BM22" s="162"/>
      <c r="BN22" s="162"/>
      <c r="BO22" s="162"/>
      <c r="BP22" s="162"/>
      <c r="BQ22" s="162"/>
      <c r="BR22" s="162"/>
      <c r="BS22" s="162"/>
      <c r="BT22" s="162"/>
      <c r="BU22" s="162"/>
      <c r="BV22" s="162"/>
      <c r="BW22" s="162"/>
      <c r="BX22" s="172">
        <v>12768</v>
      </c>
      <c r="BY22" s="174">
        <f t="shared" si="14"/>
        <v>1.4777777777777779E-4</v>
      </c>
      <c r="BZ22" s="245">
        <f t="shared" ref="BZ22" si="64">IF(BX22+BX23+BX24=0,"",IF(MIN(BY22:BY24)=0,"",MIN(BY22:BY24)))</f>
        <v>1.4777777777777779E-4</v>
      </c>
      <c r="CA22" s="263"/>
      <c r="CC22" s="262" t="s">
        <v>136</v>
      </c>
      <c r="CD22" s="262"/>
      <c r="CE22" s="262"/>
      <c r="CF22" s="262"/>
      <c r="CG22" s="262"/>
      <c r="CH22" s="262"/>
      <c r="CI22" s="262"/>
      <c r="CJ22" s="262"/>
    </row>
    <row r="23" spans="1:88" ht="19.8" customHeight="1" x14ac:dyDescent="0.3">
      <c r="A23" s="154" t="str">
        <f t="shared" si="15"/>
        <v>00:00:00,00</v>
      </c>
      <c r="B23" s="154" t="str">
        <f t="shared" si="16"/>
        <v>00:00:00,00</v>
      </c>
      <c r="C23" s="154" t="str">
        <f t="shared" si="17"/>
        <v>00:00:00,00</v>
      </c>
      <c r="D23" s="154" t="str">
        <f t="shared" si="18"/>
        <v>00:00:00,00</v>
      </c>
      <c r="E23" s="154" t="str">
        <f t="shared" si="19"/>
        <v>00:00:00,00</v>
      </c>
      <c r="F23" s="154" t="str">
        <f t="shared" si="20"/>
        <v>00:00:00,00</v>
      </c>
      <c r="G23" s="154" t="str">
        <f t="shared" si="21"/>
        <v>00:00:00,00</v>
      </c>
      <c r="H23" s="154" t="str">
        <f t="shared" si="22"/>
        <v>00:00:00,00</v>
      </c>
      <c r="I23" s="154" t="str">
        <f t="shared" si="23"/>
        <v>00:00:00,00</v>
      </c>
      <c r="J23" s="154" t="str">
        <f t="shared" si="24"/>
        <v>00:00:00,00</v>
      </c>
      <c r="K23" s="154" t="str">
        <f t="shared" si="10"/>
        <v>00:00:00,00</v>
      </c>
      <c r="L23" s="164">
        <f t="shared" si="25"/>
        <v>0</v>
      </c>
      <c r="M23" s="164" t="str">
        <f t="shared" si="26"/>
        <v>00</v>
      </c>
      <c r="N23" s="168">
        <f t="shared" si="11"/>
        <v>0</v>
      </c>
      <c r="O23" s="164" t="str">
        <f t="shared" si="27"/>
        <v/>
      </c>
      <c r="P23" s="171" t="str">
        <f t="shared" si="12"/>
        <v>0:00,00</v>
      </c>
      <c r="Q23" s="171" t="str">
        <f t="shared" si="13"/>
        <v>00:00,00</v>
      </c>
      <c r="R23" s="171" t="str">
        <f t="shared" si="28"/>
        <v>00:00,</v>
      </c>
      <c r="S23" s="270"/>
      <c r="T23" s="270"/>
      <c r="U23" s="281"/>
      <c r="V23" s="281"/>
      <c r="W23" s="281"/>
      <c r="X23" s="281"/>
      <c r="Y23" s="264"/>
      <c r="Z23" s="264"/>
      <c r="AA23" s="264"/>
      <c r="AB23" s="264"/>
      <c r="AC23" s="65">
        <f>AJ22</f>
        <v>4</v>
      </c>
      <c r="AD23" s="65">
        <f t="shared" ref="AD23" si="65">AK22</f>
        <v>4</v>
      </c>
      <c r="AE23" s="65" t="s">
        <v>113</v>
      </c>
      <c r="AF23" s="246"/>
      <c r="AG23" s="246"/>
      <c r="AH23" s="246"/>
      <c r="AI23" s="244"/>
      <c r="AJ23" s="271"/>
      <c r="AK23" s="272"/>
      <c r="AL23" s="273"/>
      <c r="AM23" s="273"/>
      <c r="AN23" s="273"/>
      <c r="AO23" s="273"/>
      <c r="AP23" s="273"/>
      <c r="AQ23" s="273"/>
      <c r="AR23" s="273"/>
      <c r="AS23" s="274"/>
      <c r="AT23" s="274"/>
      <c r="AU23" s="274"/>
      <c r="AV23" s="274"/>
      <c r="AW23" s="274"/>
      <c r="AX23" s="274"/>
      <c r="AY23" s="274"/>
      <c r="AZ23" s="274"/>
      <c r="BA23" s="274"/>
      <c r="BB23" s="274"/>
      <c r="BC23" s="274"/>
      <c r="BD23" s="274"/>
      <c r="BE23" s="275"/>
      <c r="BF23" s="276"/>
      <c r="BG23" s="277"/>
      <c r="BH23" s="275"/>
      <c r="BI23" s="276"/>
      <c r="BJ23" s="276"/>
      <c r="BK23" s="277"/>
      <c r="BL23" s="74" t="str">
        <f>IF(AL22="","",AE23)</f>
        <v>Ronda 2</v>
      </c>
      <c r="BM23" s="163"/>
      <c r="BN23" s="163"/>
      <c r="BO23" s="163"/>
      <c r="BP23" s="163"/>
      <c r="BQ23" s="163"/>
      <c r="BR23" s="163"/>
      <c r="BS23" s="163"/>
      <c r="BT23" s="163"/>
      <c r="BU23" s="163"/>
      <c r="BV23" s="163"/>
      <c r="BW23" s="163"/>
      <c r="BX23" s="172"/>
      <c r="BY23" s="174" t="str">
        <f t="shared" si="14"/>
        <v/>
      </c>
      <c r="BZ23" s="245"/>
      <c r="CA23" s="263"/>
      <c r="CC23" s="262"/>
      <c r="CD23" s="262"/>
      <c r="CE23" s="262"/>
      <c r="CF23" s="262"/>
      <c r="CG23" s="262"/>
      <c r="CH23" s="262"/>
      <c r="CI23" s="262"/>
      <c r="CJ23" s="262"/>
    </row>
    <row r="24" spans="1:88" ht="19.8" customHeight="1" x14ac:dyDescent="0.3">
      <c r="A24" s="154" t="str">
        <f t="shared" si="15"/>
        <v>00:00:00,00</v>
      </c>
      <c r="B24" s="154" t="str">
        <f t="shared" si="16"/>
        <v>00:00:00,00</v>
      </c>
      <c r="C24" s="154" t="str">
        <f t="shared" si="17"/>
        <v>00:00:00,00</v>
      </c>
      <c r="D24" s="154" t="str">
        <f t="shared" si="18"/>
        <v>00:00:00,00</v>
      </c>
      <c r="E24" s="154" t="str">
        <f t="shared" si="19"/>
        <v>00:00:00,00</v>
      </c>
      <c r="F24" s="154" t="str">
        <f t="shared" si="20"/>
        <v>00:00:00,00</v>
      </c>
      <c r="G24" s="154" t="str">
        <f t="shared" si="21"/>
        <v>00:00:00,00</v>
      </c>
      <c r="H24" s="154" t="str">
        <f t="shared" si="22"/>
        <v>00:00:00,00</v>
      </c>
      <c r="I24" s="154" t="str">
        <f t="shared" si="23"/>
        <v>00:00:00,00</v>
      </c>
      <c r="J24" s="154" t="str">
        <f t="shared" si="24"/>
        <v>00:00:00,00</v>
      </c>
      <c r="K24" s="154" t="str">
        <f t="shared" si="10"/>
        <v>00:00:00,00</v>
      </c>
      <c r="L24" s="164">
        <f t="shared" si="25"/>
        <v>0</v>
      </c>
      <c r="M24" s="164" t="str">
        <f t="shared" si="26"/>
        <v>00</v>
      </c>
      <c r="N24" s="168">
        <f t="shared" si="11"/>
        <v>0</v>
      </c>
      <c r="O24" s="164" t="str">
        <f t="shared" si="27"/>
        <v/>
      </c>
      <c r="P24" s="171" t="str">
        <f t="shared" si="12"/>
        <v>0:00,00</v>
      </c>
      <c r="Q24" s="171" t="str">
        <f t="shared" si="13"/>
        <v>00:00,00</v>
      </c>
      <c r="R24" s="171" t="str">
        <f t="shared" si="28"/>
        <v>00:00,</v>
      </c>
      <c r="S24" s="270"/>
      <c r="T24" s="270"/>
      <c r="U24" s="281"/>
      <c r="V24" s="281"/>
      <c r="W24" s="281"/>
      <c r="X24" s="281"/>
      <c r="Y24" s="264"/>
      <c r="Z24" s="264"/>
      <c r="AA24" s="264"/>
      <c r="AB24" s="264"/>
      <c r="AC24" s="65">
        <f>AJ22</f>
        <v>4</v>
      </c>
      <c r="AD24" s="65">
        <f>AK22</f>
        <v>4</v>
      </c>
      <c r="AE24" s="65" t="s">
        <v>114</v>
      </c>
      <c r="AF24" s="246"/>
      <c r="AG24" s="246"/>
      <c r="AH24" s="246"/>
      <c r="AI24" s="244"/>
      <c r="AJ24" s="271"/>
      <c r="AK24" s="272"/>
      <c r="AL24" s="273"/>
      <c r="AM24" s="273"/>
      <c r="AN24" s="273"/>
      <c r="AO24" s="273"/>
      <c r="AP24" s="273"/>
      <c r="AQ24" s="273"/>
      <c r="AR24" s="273"/>
      <c r="AS24" s="274"/>
      <c r="AT24" s="274"/>
      <c r="AU24" s="274"/>
      <c r="AV24" s="274"/>
      <c r="AW24" s="274"/>
      <c r="AX24" s="274"/>
      <c r="AY24" s="274"/>
      <c r="AZ24" s="274"/>
      <c r="BA24" s="274"/>
      <c r="BB24" s="274"/>
      <c r="BC24" s="274"/>
      <c r="BD24" s="274"/>
      <c r="BE24" s="278"/>
      <c r="BF24" s="279"/>
      <c r="BG24" s="280"/>
      <c r="BH24" s="278"/>
      <c r="BI24" s="279"/>
      <c r="BJ24" s="279"/>
      <c r="BK24" s="280"/>
      <c r="BL24" s="74" t="str">
        <f>IF(AL22="","",AE24)</f>
        <v>Ronda 3</v>
      </c>
      <c r="BM24" s="163"/>
      <c r="BN24" s="163"/>
      <c r="BO24" s="163"/>
      <c r="BP24" s="163"/>
      <c r="BQ24" s="163"/>
      <c r="BR24" s="163"/>
      <c r="BS24" s="163"/>
      <c r="BT24" s="163"/>
      <c r="BU24" s="163"/>
      <c r="BV24" s="163"/>
      <c r="BW24" s="163"/>
      <c r="BX24" s="172"/>
      <c r="BY24" s="174" t="str">
        <f t="shared" si="14"/>
        <v/>
      </c>
      <c r="BZ24" s="245"/>
      <c r="CA24" s="263"/>
      <c r="CC24" s="262"/>
      <c r="CD24" s="262"/>
      <c r="CE24" s="262"/>
      <c r="CF24" s="262"/>
      <c r="CG24" s="262"/>
      <c r="CH24" s="262"/>
      <c r="CI24" s="262"/>
      <c r="CJ24" s="262"/>
    </row>
    <row r="25" spans="1:88" ht="19.8" customHeight="1" x14ac:dyDescent="0.3">
      <c r="A25" s="154" t="str">
        <f t="shared" si="15"/>
        <v>00:00:00,00</v>
      </c>
      <c r="B25" s="154" t="str">
        <f t="shared" si="16"/>
        <v>00:00:00,00</v>
      </c>
      <c r="C25" s="154" t="str">
        <f t="shared" si="17"/>
        <v>00:00:00,00</v>
      </c>
      <c r="D25" s="154" t="str">
        <f t="shared" si="18"/>
        <v>00:00:00,00</v>
      </c>
      <c r="E25" s="154" t="str">
        <f t="shared" si="19"/>
        <v>00:00:00,00</v>
      </c>
      <c r="F25" s="154" t="str">
        <f t="shared" si="20"/>
        <v>00:00:00,00</v>
      </c>
      <c r="G25" s="154" t="str">
        <f t="shared" si="21"/>
        <v>00:00:00,00</v>
      </c>
      <c r="H25" s="154" t="str">
        <f t="shared" si="22"/>
        <v>00:00:00,00</v>
      </c>
      <c r="I25" s="154" t="str">
        <f t="shared" si="23"/>
        <v>00:00:00,00</v>
      </c>
      <c r="J25" s="154" t="str">
        <f t="shared" si="24"/>
        <v>00:00:00,00</v>
      </c>
      <c r="K25" s="154" t="str">
        <f t="shared" si="10"/>
        <v>00:00:00,00</v>
      </c>
      <c r="L25" s="164">
        <f t="shared" si="25"/>
        <v>0</v>
      </c>
      <c r="M25" s="164" t="str">
        <f t="shared" si="26"/>
        <v>00</v>
      </c>
      <c r="N25" s="168">
        <f t="shared" si="11"/>
        <v>0</v>
      </c>
      <c r="O25" s="164" t="str">
        <f t="shared" si="27"/>
        <v/>
      </c>
      <c r="P25" s="171" t="str">
        <f t="shared" si="12"/>
        <v>0:00,00</v>
      </c>
      <c r="Q25" s="171" t="str">
        <f t="shared" si="13"/>
        <v>00:00,00</v>
      </c>
      <c r="R25" s="171" t="str">
        <f t="shared" si="28"/>
        <v>00:00,</v>
      </c>
      <c r="S25" s="270" t="str">
        <f t="shared" ref="S25" si="66">U25&amp;V25&amp;W25&amp;X25</f>
        <v/>
      </c>
      <c r="T25" s="270" t="str">
        <f>U25&amp;V25&amp;W25&amp;X25&amp;BE25&amp;BH25</f>
        <v>femcategoria A</v>
      </c>
      <c r="U25" s="281" t="str">
        <f t="shared" ref="U25" si="67">IF(Y25="","",RANK(Y25,$Y$13:$Y$372,1))</f>
        <v/>
      </c>
      <c r="V25" s="281" t="str">
        <f t="shared" ref="V25" si="68">IF(Z25="","",RANK(Z25,$Z$13:$Z$372,1))</f>
        <v/>
      </c>
      <c r="W25" s="281" t="str">
        <f t="shared" ref="W25" si="69">IF(AA25="","",RANK(AA25,$AA$13:$AA$372,1))</f>
        <v/>
      </c>
      <c r="X25" s="281" t="str">
        <f t="shared" ref="X25" si="70">IF(AB25="","",RANK(AB25,$AB$13:$AB$372,1))</f>
        <v/>
      </c>
      <c r="Y25" s="264" t="str">
        <f t="shared" ref="Y25:AB25" si="71">IFERROR(IF(AND($BE25=Y$12,$BH25=Y$11),$BZ25,""),"")</f>
        <v/>
      </c>
      <c r="Z25" s="264" t="str">
        <f t="shared" si="71"/>
        <v/>
      </c>
      <c r="AA25" s="264" t="str">
        <f t="shared" si="71"/>
        <v/>
      </c>
      <c r="AB25" s="264" t="str">
        <f t="shared" si="71"/>
        <v/>
      </c>
      <c r="AC25" s="65">
        <f>AJ25</f>
        <v>5</v>
      </c>
      <c r="AD25" s="65">
        <f t="shared" ref="AD25" si="72">AK25</f>
        <v>5</v>
      </c>
      <c r="AE25" s="65" t="s">
        <v>112</v>
      </c>
      <c r="AF25" s="246" t="str">
        <f t="shared" ref="AF25" si="73">BY25</f>
        <v/>
      </c>
      <c r="AG25" s="246" t="str">
        <f t="shared" ref="AG25" si="74">BY26</f>
        <v/>
      </c>
      <c r="AH25" s="246" t="str">
        <f t="shared" ref="AH25" si="75">BY27</f>
        <v/>
      </c>
      <c r="AI25" s="244">
        <f t="shared" ref="AI25" si="76">IF(BZ25="",0,1)</f>
        <v>0</v>
      </c>
      <c r="AJ25" s="271">
        <v>5</v>
      </c>
      <c r="AK25" s="272">
        <f>IF(INDEX('ordem de passagem'!B$13:B$132,MATCH(ajuizamento!$AJ25,'ordem de passagem'!$A$13:$A$132))=0,"",INDEX('ordem de passagem'!B$13:B$132,MATCH(ajuizamento!$AJ25,'ordem de passagem'!$A$13:$A$132)))</f>
        <v>5</v>
      </c>
      <c r="AL25" s="273" t="str">
        <f>IF(INDEX('ordem de passagem'!C$13:C$132,MATCH(ajuizamento!$AJ25,'ordem de passagem'!$A$13:$A$132))=0,"",INDEX('ordem de passagem'!C$13:C$132,MATCH(ajuizamento!$AJ25,'ordem de passagem'!$A$13:$A$132)))</f>
        <v>Fernanda Roscha</v>
      </c>
      <c r="AM25" s="273"/>
      <c r="AN25" s="273"/>
      <c r="AO25" s="273"/>
      <c r="AP25" s="273"/>
      <c r="AQ25" s="273"/>
      <c r="AR25" s="273"/>
      <c r="AS25" s="274" t="str">
        <f>IF(INDEX('ordem de passagem'!D$13:D$132,MATCH(ajuizamento!$AJ25,'ordem de passagem'!$A$13:$A$132))=0,"",INDEX('ordem de passagem'!D$13:D$132,MATCH(ajuizamento!$AJ25,'ordem de passagem'!$A$13:$A$132)))</f>
        <v>ES Aabbb</v>
      </c>
      <c r="AT25" s="274"/>
      <c r="AU25" s="274"/>
      <c r="AV25" s="274"/>
      <c r="AW25" s="274"/>
      <c r="AX25" s="274"/>
      <c r="AY25" s="274"/>
      <c r="AZ25" s="274" t="str">
        <f>IF(INDEX('ordem de passagem'!E$13:E$132,MATCH(ajuizamento!$AJ25,'ordem de passagem'!$A$13:$A$132))=0,"",INDEX('ordem de passagem'!E$13:E$132,MATCH(ajuizamento!$AJ25,'ordem de passagem'!$A$13:$A$132)))</f>
        <v>porto</v>
      </c>
      <c r="BA25" s="274"/>
      <c r="BB25" s="274"/>
      <c r="BC25" s="274"/>
      <c r="BD25" s="274"/>
      <c r="BE25" s="275" t="str">
        <f>IF(INDEX('ordem de passagem'!F$13:F$132,MATCH(ajuizamento!$AJ25,'ordem de passagem'!$A$13:$A$132))=0,"",INDEX('ordem de passagem'!F$13:F$132,MATCH(ajuizamento!$AJ25,'ordem de passagem'!$A$13:$A$132)))</f>
        <v>fem</v>
      </c>
      <c r="BF25" s="276"/>
      <c r="BG25" s="277"/>
      <c r="BH25" s="275" t="str">
        <f>IF(INDEX('ordem de passagem'!G$13:G$132,MATCH(ajuizamento!$AJ25,'ordem de passagem'!$A$13:$A$132))=0,"",INDEX('ordem de passagem'!G$13:G$132,MATCH(ajuizamento!$AJ25,'ordem de passagem'!$A$13:$A$132)))</f>
        <v>categoria A</v>
      </c>
      <c r="BI25" s="276"/>
      <c r="BJ25" s="276"/>
      <c r="BK25" s="277"/>
      <c r="BL25" s="74" t="str">
        <f>IF(AL25="","",AE25)</f>
        <v>Ronda 1</v>
      </c>
      <c r="BM25" s="162"/>
      <c r="BN25" s="162"/>
      <c r="BO25" s="162"/>
      <c r="BP25" s="162"/>
      <c r="BQ25" s="162"/>
      <c r="BR25" s="162"/>
      <c r="BS25" s="162"/>
      <c r="BT25" s="162"/>
      <c r="BU25" s="162"/>
      <c r="BV25" s="162"/>
      <c r="BW25" s="162"/>
      <c r="BX25" s="172"/>
      <c r="BY25" s="174" t="str">
        <f t="shared" si="14"/>
        <v/>
      </c>
      <c r="BZ25" s="245" t="str">
        <f t="shared" ref="BZ25" si="77">IF(BX25+BX26+BX27=0,"",IF(MIN(BY25:BY27)=0,"",MIN(BY25:BY27)))</f>
        <v/>
      </c>
      <c r="CA25" s="263"/>
      <c r="CC25" s="242" t="s">
        <v>142</v>
      </c>
      <c r="CD25" s="243"/>
      <c r="CE25" s="243"/>
      <c r="CF25" s="243"/>
      <c r="CG25" s="243"/>
      <c r="CH25" s="243"/>
      <c r="CI25" s="243"/>
      <c r="CJ25" s="243"/>
    </row>
    <row r="26" spans="1:88" ht="19.8" customHeight="1" x14ac:dyDescent="0.3">
      <c r="A26" s="154" t="str">
        <f t="shared" si="15"/>
        <v>00:00:00,00</v>
      </c>
      <c r="B26" s="154" t="str">
        <f t="shared" si="16"/>
        <v>00:00:00,00</v>
      </c>
      <c r="C26" s="154" t="str">
        <f t="shared" si="17"/>
        <v>00:00:00,00</v>
      </c>
      <c r="D26" s="154" t="str">
        <f t="shared" si="18"/>
        <v>00:00:00,00</v>
      </c>
      <c r="E26" s="154" t="str">
        <f t="shared" si="19"/>
        <v>00:00:00,00</v>
      </c>
      <c r="F26" s="154" t="str">
        <f t="shared" si="20"/>
        <v>00:00:00,00</v>
      </c>
      <c r="G26" s="154" t="str">
        <f t="shared" si="21"/>
        <v>00:00:00,00</v>
      </c>
      <c r="H26" s="154" t="str">
        <f t="shared" si="22"/>
        <v>00:00:00,00</v>
      </c>
      <c r="I26" s="154" t="str">
        <f t="shared" si="23"/>
        <v>00:00:00,00</v>
      </c>
      <c r="J26" s="154" t="str">
        <f t="shared" si="24"/>
        <v>00:00:00,00</v>
      </c>
      <c r="K26" s="154" t="str">
        <f t="shared" si="10"/>
        <v>00:00:00,00</v>
      </c>
      <c r="L26" s="164">
        <f t="shared" si="25"/>
        <v>0</v>
      </c>
      <c r="M26" s="164" t="str">
        <f t="shared" si="26"/>
        <v>00</v>
      </c>
      <c r="N26" s="168">
        <f t="shared" si="11"/>
        <v>0</v>
      </c>
      <c r="O26" s="164" t="str">
        <f t="shared" si="27"/>
        <v/>
      </c>
      <c r="P26" s="171" t="str">
        <f t="shared" si="12"/>
        <v>0:00,00</v>
      </c>
      <c r="Q26" s="171" t="str">
        <f t="shared" si="13"/>
        <v>00:00,00</v>
      </c>
      <c r="R26" s="171" t="str">
        <f t="shared" si="28"/>
        <v>00:00,</v>
      </c>
      <c r="S26" s="270"/>
      <c r="T26" s="270"/>
      <c r="U26" s="281"/>
      <c r="V26" s="281"/>
      <c r="W26" s="281"/>
      <c r="X26" s="281"/>
      <c r="Y26" s="264"/>
      <c r="Z26" s="264"/>
      <c r="AA26" s="264"/>
      <c r="AB26" s="264"/>
      <c r="AC26" s="65">
        <f>AJ25</f>
        <v>5</v>
      </c>
      <c r="AD26" s="65">
        <f t="shared" ref="AD26" si="78">AK25</f>
        <v>5</v>
      </c>
      <c r="AE26" s="65" t="s">
        <v>113</v>
      </c>
      <c r="AF26" s="246"/>
      <c r="AG26" s="246"/>
      <c r="AH26" s="246"/>
      <c r="AI26" s="244"/>
      <c r="AJ26" s="271"/>
      <c r="AK26" s="272"/>
      <c r="AL26" s="273"/>
      <c r="AM26" s="273"/>
      <c r="AN26" s="273"/>
      <c r="AO26" s="273"/>
      <c r="AP26" s="273"/>
      <c r="AQ26" s="273"/>
      <c r="AR26" s="273"/>
      <c r="AS26" s="274"/>
      <c r="AT26" s="274"/>
      <c r="AU26" s="274"/>
      <c r="AV26" s="274"/>
      <c r="AW26" s="274"/>
      <c r="AX26" s="274"/>
      <c r="AY26" s="274"/>
      <c r="AZ26" s="274"/>
      <c r="BA26" s="274"/>
      <c r="BB26" s="274"/>
      <c r="BC26" s="274"/>
      <c r="BD26" s="274"/>
      <c r="BE26" s="275"/>
      <c r="BF26" s="276"/>
      <c r="BG26" s="277"/>
      <c r="BH26" s="275"/>
      <c r="BI26" s="276"/>
      <c r="BJ26" s="276"/>
      <c r="BK26" s="277"/>
      <c r="BL26" s="74" t="str">
        <f>IF(AL25="","",AE26)</f>
        <v>Ronda 2</v>
      </c>
      <c r="BM26" s="163"/>
      <c r="BN26" s="163"/>
      <c r="BO26" s="163"/>
      <c r="BP26" s="163"/>
      <c r="BQ26" s="163"/>
      <c r="BR26" s="163"/>
      <c r="BS26" s="163"/>
      <c r="BT26" s="163"/>
      <c r="BU26" s="163"/>
      <c r="BV26" s="163"/>
      <c r="BW26" s="163"/>
      <c r="BX26" s="172"/>
      <c r="BY26" s="174" t="str">
        <f t="shared" si="14"/>
        <v/>
      </c>
      <c r="BZ26" s="245"/>
      <c r="CA26" s="263"/>
      <c r="CC26" s="243"/>
      <c r="CD26" s="243"/>
      <c r="CE26" s="243"/>
      <c r="CF26" s="243"/>
      <c r="CG26" s="243"/>
      <c r="CH26" s="243"/>
      <c r="CI26" s="243"/>
      <c r="CJ26" s="243"/>
    </row>
    <row r="27" spans="1:88" ht="19.8" customHeight="1" x14ac:dyDescent="0.3">
      <c r="A27" s="154" t="str">
        <f t="shared" si="15"/>
        <v>00:00:00,00</v>
      </c>
      <c r="B27" s="154" t="str">
        <f t="shared" si="16"/>
        <v>00:00:00,00</v>
      </c>
      <c r="C27" s="154" t="str">
        <f t="shared" si="17"/>
        <v>00:00:00,00</v>
      </c>
      <c r="D27" s="154" t="str">
        <f t="shared" si="18"/>
        <v>00:00:00,00</v>
      </c>
      <c r="E27" s="154" t="str">
        <f t="shared" si="19"/>
        <v>00:00:00,00</v>
      </c>
      <c r="F27" s="154" t="str">
        <f t="shared" si="20"/>
        <v>00:00:00,00</v>
      </c>
      <c r="G27" s="154" t="str">
        <f t="shared" si="21"/>
        <v>00:00:00,00</v>
      </c>
      <c r="H27" s="154" t="str">
        <f t="shared" si="22"/>
        <v>00:00:00,00</v>
      </c>
      <c r="I27" s="154" t="str">
        <f t="shared" si="23"/>
        <v>00:00:00,00</v>
      </c>
      <c r="J27" s="154" t="str">
        <f t="shared" si="24"/>
        <v>00:00:00,00</v>
      </c>
      <c r="K27" s="154" t="str">
        <f t="shared" si="10"/>
        <v>00:00:00,00</v>
      </c>
      <c r="L27" s="164">
        <f t="shared" si="25"/>
        <v>0</v>
      </c>
      <c r="M27" s="164" t="str">
        <f t="shared" si="26"/>
        <v>00</v>
      </c>
      <c r="N27" s="168">
        <f t="shared" si="11"/>
        <v>0</v>
      </c>
      <c r="O27" s="164" t="str">
        <f t="shared" si="27"/>
        <v/>
      </c>
      <c r="P27" s="171" t="str">
        <f t="shared" si="12"/>
        <v>0:00,00</v>
      </c>
      <c r="Q27" s="171" t="str">
        <f t="shared" si="13"/>
        <v>00:00,00</v>
      </c>
      <c r="R27" s="171" t="str">
        <f t="shared" si="28"/>
        <v>00:00,</v>
      </c>
      <c r="S27" s="270"/>
      <c r="T27" s="270"/>
      <c r="U27" s="281"/>
      <c r="V27" s="281"/>
      <c r="W27" s="281"/>
      <c r="X27" s="281"/>
      <c r="Y27" s="264"/>
      <c r="Z27" s="264"/>
      <c r="AA27" s="264"/>
      <c r="AB27" s="264"/>
      <c r="AC27" s="65">
        <f>AJ25</f>
        <v>5</v>
      </c>
      <c r="AD27" s="65">
        <f>AK25</f>
        <v>5</v>
      </c>
      <c r="AE27" s="65" t="s">
        <v>114</v>
      </c>
      <c r="AF27" s="246"/>
      <c r="AG27" s="246"/>
      <c r="AH27" s="246"/>
      <c r="AI27" s="244"/>
      <c r="AJ27" s="271"/>
      <c r="AK27" s="272"/>
      <c r="AL27" s="273"/>
      <c r="AM27" s="273"/>
      <c r="AN27" s="273"/>
      <c r="AO27" s="273"/>
      <c r="AP27" s="273"/>
      <c r="AQ27" s="273"/>
      <c r="AR27" s="273"/>
      <c r="AS27" s="274"/>
      <c r="AT27" s="274"/>
      <c r="AU27" s="274"/>
      <c r="AV27" s="274"/>
      <c r="AW27" s="274"/>
      <c r="AX27" s="274"/>
      <c r="AY27" s="274"/>
      <c r="AZ27" s="274"/>
      <c r="BA27" s="274"/>
      <c r="BB27" s="274"/>
      <c r="BC27" s="274"/>
      <c r="BD27" s="274"/>
      <c r="BE27" s="278"/>
      <c r="BF27" s="279"/>
      <c r="BG27" s="280"/>
      <c r="BH27" s="278"/>
      <c r="BI27" s="279"/>
      <c r="BJ27" s="279"/>
      <c r="BK27" s="280"/>
      <c r="BL27" s="74" t="str">
        <f>IF(AL25="","",AE27)</f>
        <v>Ronda 3</v>
      </c>
      <c r="BM27" s="163"/>
      <c r="BN27" s="163"/>
      <c r="BO27" s="163"/>
      <c r="BP27" s="163"/>
      <c r="BQ27" s="163"/>
      <c r="BR27" s="163"/>
      <c r="BS27" s="163"/>
      <c r="BT27" s="163"/>
      <c r="BU27" s="163"/>
      <c r="BV27" s="163"/>
      <c r="BW27" s="163"/>
      <c r="BX27" s="172"/>
      <c r="BY27" s="174" t="str">
        <f t="shared" si="14"/>
        <v/>
      </c>
      <c r="BZ27" s="245"/>
      <c r="CA27" s="263"/>
      <c r="CC27" s="243"/>
      <c r="CD27" s="243"/>
      <c r="CE27" s="243"/>
      <c r="CF27" s="243"/>
      <c r="CG27" s="243"/>
      <c r="CH27" s="243"/>
      <c r="CI27" s="243"/>
      <c r="CJ27" s="243"/>
    </row>
    <row r="28" spans="1:88" ht="19.8" customHeight="1" x14ac:dyDescent="0.3">
      <c r="A28" s="154" t="str">
        <f t="shared" si="15"/>
        <v>00:00:00,00</v>
      </c>
      <c r="B28" s="154" t="str">
        <f t="shared" si="16"/>
        <v>00:00:00,00</v>
      </c>
      <c r="C28" s="154" t="str">
        <f t="shared" si="17"/>
        <v>00:00:00,00</v>
      </c>
      <c r="D28" s="154" t="str">
        <f t="shared" si="18"/>
        <v>00:00:00,00</v>
      </c>
      <c r="E28" s="154" t="str">
        <f t="shared" si="19"/>
        <v>00:00:00,00</v>
      </c>
      <c r="F28" s="154" t="str">
        <f t="shared" si="20"/>
        <v>00:00:00,00</v>
      </c>
      <c r="G28" s="154" t="str">
        <f t="shared" si="21"/>
        <v>00:00:00,00</v>
      </c>
      <c r="H28" s="154" t="str">
        <f t="shared" si="22"/>
        <v>00:00:00,00</v>
      </c>
      <c r="I28" s="154" t="str">
        <f t="shared" si="23"/>
        <v>00:00:00,00</v>
      </c>
      <c r="J28" s="154" t="str">
        <f t="shared" si="24"/>
        <v>00:00:00,00</v>
      </c>
      <c r="K28" s="154" t="str">
        <f t="shared" si="10"/>
        <v>00:00:00,00</v>
      </c>
      <c r="L28" s="164">
        <f t="shared" si="25"/>
        <v>0</v>
      </c>
      <c r="M28" s="164" t="str">
        <f t="shared" si="26"/>
        <v>02</v>
      </c>
      <c r="N28" s="168">
        <f t="shared" si="11"/>
        <v>2.7106481481481479E-5</v>
      </c>
      <c r="O28" s="164">
        <f t="shared" si="27"/>
        <v>342</v>
      </c>
      <c r="P28" s="171" t="str">
        <f t="shared" si="12"/>
        <v>0:00,00</v>
      </c>
      <c r="Q28" s="171" t="str">
        <f t="shared" si="13"/>
        <v>00:02,00</v>
      </c>
      <c r="R28" s="171" t="str">
        <f t="shared" si="28"/>
        <v>00:00,342</v>
      </c>
      <c r="S28" s="270" t="str">
        <f t="shared" ref="S28" si="79">U28&amp;V28&amp;W28&amp;X28</f>
        <v>2</v>
      </c>
      <c r="T28" s="270" t="str">
        <f>U28&amp;V28&amp;W28&amp;X28&amp;BE28&amp;BH28</f>
        <v>2femCategoria A</v>
      </c>
      <c r="U28" s="281">
        <f t="shared" ref="U28" si="80">IF(Y28="","",RANK(Y28,$Y$13:$Y$372,1))</f>
        <v>2</v>
      </c>
      <c r="V28" s="281" t="str">
        <f t="shared" ref="V28" si="81">IF(Z28="","",RANK(Z28,$Z$13:$Z$372,1))</f>
        <v/>
      </c>
      <c r="W28" s="281" t="str">
        <f t="shared" ref="W28" si="82">IF(AA28="","",RANK(AA28,$AA$13:$AA$372,1))</f>
        <v/>
      </c>
      <c r="X28" s="281" t="str">
        <f t="shared" ref="X28" si="83">IF(AB28="","",RANK(AB28,$AB$13:$AB$372,1))</f>
        <v/>
      </c>
      <c r="Y28" s="264">
        <f t="shared" ref="Y28:AB28" si="84">IFERROR(IF(AND($BE28=Y$12,$BH28=Y$11),$BZ28,""),"")</f>
        <v>2.7106481481481479E-5</v>
      </c>
      <c r="Z28" s="264" t="str">
        <f t="shared" si="84"/>
        <v/>
      </c>
      <c r="AA28" s="264" t="str">
        <f t="shared" si="84"/>
        <v/>
      </c>
      <c r="AB28" s="264" t="str">
        <f t="shared" si="84"/>
        <v/>
      </c>
      <c r="AC28" s="65">
        <f>AJ28</f>
        <v>6</v>
      </c>
      <c r="AD28" s="65">
        <f t="shared" ref="AD28" si="85">AK28</f>
        <v>6</v>
      </c>
      <c r="AE28" s="65" t="s">
        <v>112</v>
      </c>
      <c r="AF28" s="246">
        <f t="shared" ref="AF28" si="86">BY28</f>
        <v>2.7106481481481479E-5</v>
      </c>
      <c r="AG28" s="246" t="str">
        <f t="shared" ref="AG28" si="87">BY29</f>
        <v/>
      </c>
      <c r="AH28" s="246" t="str">
        <f t="shared" ref="AH28" si="88">BY30</f>
        <v/>
      </c>
      <c r="AI28" s="244">
        <f t="shared" ref="AI28" si="89">IF(BZ28="",0,1)</f>
        <v>1</v>
      </c>
      <c r="AJ28" s="271">
        <v>6</v>
      </c>
      <c r="AK28" s="272">
        <f>IF(INDEX('ordem de passagem'!B$13:B$132,MATCH(ajuizamento!$AJ28,'ordem de passagem'!$A$13:$A$132))=0,"",INDEX('ordem de passagem'!B$13:B$132,MATCH(ajuizamento!$AJ28,'ordem de passagem'!$A$13:$A$132)))</f>
        <v>6</v>
      </c>
      <c r="AL28" s="273" t="str">
        <f>IF(INDEX('ordem de passagem'!C$13:C$132,MATCH(ajuizamento!$AJ28,'ordem de passagem'!$A$13:$A$132))=0,"",INDEX('ordem de passagem'!C$13:C$132,MATCH(ajuizamento!$AJ28,'ordem de passagem'!$A$13:$A$132)))</f>
        <v>Beatriz severino</v>
      </c>
      <c r="AM28" s="273"/>
      <c r="AN28" s="273"/>
      <c r="AO28" s="273"/>
      <c r="AP28" s="273"/>
      <c r="AQ28" s="273"/>
      <c r="AR28" s="273"/>
      <c r="AS28" s="274" t="str">
        <f>IF(INDEX('ordem de passagem'!D$13:D$132,MATCH(ajuizamento!$AJ28,'ordem de passagem'!$A$13:$A$132))=0,"",INDEX('ordem de passagem'!D$13:D$132,MATCH(ajuizamento!$AJ28,'ordem de passagem'!$A$13:$A$132)))</f>
        <v>ES Aaaaaa</v>
      </c>
      <c r="AT28" s="274"/>
      <c r="AU28" s="274"/>
      <c r="AV28" s="274"/>
      <c r="AW28" s="274"/>
      <c r="AX28" s="274"/>
      <c r="AY28" s="274"/>
      <c r="AZ28" s="274" t="str">
        <f>IF(INDEX('ordem de passagem'!E$13:E$132,MATCH(ajuizamento!$AJ28,'ordem de passagem'!$A$13:$A$132))=0,"",INDEX('ordem de passagem'!E$13:E$132,MATCH(ajuizamento!$AJ28,'ordem de passagem'!$A$13:$A$132)))</f>
        <v>porto</v>
      </c>
      <c r="BA28" s="274"/>
      <c r="BB28" s="274"/>
      <c r="BC28" s="274"/>
      <c r="BD28" s="274"/>
      <c r="BE28" s="275" t="s">
        <v>117</v>
      </c>
      <c r="BF28" s="276"/>
      <c r="BG28" s="277"/>
      <c r="BH28" s="275" t="str">
        <f>IF(INDEX('ordem de passagem'!G$13:G$132,MATCH(ajuizamento!$AJ28,'ordem de passagem'!$A$13:$A$132))=0,"",INDEX('ordem de passagem'!G$13:G$132,MATCH(ajuizamento!$AJ28,'ordem de passagem'!$A$13:$A$132)))</f>
        <v>Categoria A</v>
      </c>
      <c r="BI28" s="276"/>
      <c r="BJ28" s="276"/>
      <c r="BK28" s="277"/>
      <c r="BL28" s="74" t="str">
        <f>IF(AL28="","",AE28)</f>
        <v>Ronda 1</v>
      </c>
      <c r="BM28" s="162"/>
      <c r="BN28" s="162"/>
      <c r="BO28" s="162"/>
      <c r="BP28" s="162"/>
      <c r="BQ28" s="162"/>
      <c r="BR28" s="162"/>
      <c r="BS28" s="162"/>
      <c r="BT28" s="162"/>
      <c r="BU28" s="162"/>
      <c r="BV28" s="162"/>
      <c r="BW28" s="162"/>
      <c r="BX28" s="172">
        <v>2342</v>
      </c>
      <c r="BY28" s="174">
        <f t="shared" si="14"/>
        <v>2.7106481481481479E-5</v>
      </c>
      <c r="BZ28" s="245">
        <f t="shared" ref="BZ28" si="90">IF(BX28+BX29+BX30=0,"",IF(MIN(BY28:BY30)=0,"",MIN(BY28:BY30)))</f>
        <v>2.7106481481481479E-5</v>
      </c>
      <c r="CA28" s="263"/>
      <c r="CC28" s="243"/>
      <c r="CD28" s="243"/>
      <c r="CE28" s="243"/>
      <c r="CF28" s="243"/>
      <c r="CG28" s="243"/>
      <c r="CH28" s="243"/>
      <c r="CI28" s="243"/>
      <c r="CJ28" s="243"/>
    </row>
    <row r="29" spans="1:88" ht="19.8" customHeight="1" x14ac:dyDescent="0.3">
      <c r="A29" s="154" t="str">
        <f t="shared" si="15"/>
        <v>00:00:00,00</v>
      </c>
      <c r="B29" s="154" t="str">
        <f t="shared" si="16"/>
        <v>00:00:00,00</v>
      </c>
      <c r="C29" s="154" t="str">
        <f t="shared" si="17"/>
        <v>00:00:00,00</v>
      </c>
      <c r="D29" s="154" t="str">
        <f t="shared" si="18"/>
        <v>00:00:00,00</v>
      </c>
      <c r="E29" s="154" t="str">
        <f t="shared" si="19"/>
        <v>00:00:00,00</v>
      </c>
      <c r="F29" s="154" t="str">
        <f t="shared" si="20"/>
        <v>00:00:00,00</v>
      </c>
      <c r="G29" s="154" t="str">
        <f t="shared" si="21"/>
        <v>00:00:00,00</v>
      </c>
      <c r="H29" s="154" t="str">
        <f t="shared" si="22"/>
        <v>00:00:00,00</v>
      </c>
      <c r="I29" s="154" t="str">
        <f t="shared" si="23"/>
        <v>00:00:00,00</v>
      </c>
      <c r="J29" s="154" t="str">
        <f t="shared" si="24"/>
        <v>00:00:00,00</v>
      </c>
      <c r="K29" s="154" t="str">
        <f t="shared" si="10"/>
        <v>00:00:00,00</v>
      </c>
      <c r="L29" s="164">
        <f t="shared" si="25"/>
        <v>0</v>
      </c>
      <c r="M29" s="164" t="str">
        <f t="shared" si="26"/>
        <v>00</v>
      </c>
      <c r="N29" s="168">
        <f t="shared" si="11"/>
        <v>0</v>
      </c>
      <c r="O29" s="164" t="str">
        <f t="shared" si="27"/>
        <v/>
      </c>
      <c r="P29" s="171" t="str">
        <f t="shared" si="12"/>
        <v>0:00,00</v>
      </c>
      <c r="Q29" s="171" t="str">
        <f t="shared" si="13"/>
        <v>00:00,00</v>
      </c>
      <c r="R29" s="171" t="str">
        <f t="shared" si="28"/>
        <v>00:00,</v>
      </c>
      <c r="S29" s="270"/>
      <c r="T29" s="270"/>
      <c r="U29" s="281"/>
      <c r="V29" s="281"/>
      <c r="W29" s="281"/>
      <c r="X29" s="281"/>
      <c r="Y29" s="264"/>
      <c r="Z29" s="264"/>
      <c r="AA29" s="264"/>
      <c r="AB29" s="264"/>
      <c r="AC29" s="65">
        <f>AJ28</f>
        <v>6</v>
      </c>
      <c r="AD29" s="65">
        <f t="shared" ref="AD29" si="91">AK28</f>
        <v>6</v>
      </c>
      <c r="AE29" s="65" t="s">
        <v>113</v>
      </c>
      <c r="AF29" s="246"/>
      <c r="AG29" s="246"/>
      <c r="AH29" s="246"/>
      <c r="AI29" s="244"/>
      <c r="AJ29" s="271"/>
      <c r="AK29" s="272"/>
      <c r="AL29" s="273"/>
      <c r="AM29" s="273"/>
      <c r="AN29" s="273"/>
      <c r="AO29" s="273"/>
      <c r="AP29" s="273"/>
      <c r="AQ29" s="273"/>
      <c r="AR29" s="273"/>
      <c r="AS29" s="274"/>
      <c r="AT29" s="274"/>
      <c r="AU29" s="274"/>
      <c r="AV29" s="274"/>
      <c r="AW29" s="274"/>
      <c r="AX29" s="274"/>
      <c r="AY29" s="274"/>
      <c r="AZ29" s="274"/>
      <c r="BA29" s="274"/>
      <c r="BB29" s="274"/>
      <c r="BC29" s="274"/>
      <c r="BD29" s="274"/>
      <c r="BE29" s="275"/>
      <c r="BF29" s="276"/>
      <c r="BG29" s="277"/>
      <c r="BH29" s="275"/>
      <c r="BI29" s="276"/>
      <c r="BJ29" s="276"/>
      <c r="BK29" s="277"/>
      <c r="BL29" s="74" t="str">
        <f>IF(AL28="","",AE29)</f>
        <v>Ronda 2</v>
      </c>
      <c r="BM29" s="163"/>
      <c r="BN29" s="163"/>
      <c r="BO29" s="163"/>
      <c r="BP29" s="163"/>
      <c r="BQ29" s="163"/>
      <c r="BR29" s="163"/>
      <c r="BS29" s="163"/>
      <c r="BT29" s="163"/>
      <c r="BU29" s="163"/>
      <c r="BV29" s="163"/>
      <c r="BW29" s="163"/>
      <c r="BX29" s="172"/>
      <c r="BY29" s="174" t="str">
        <f t="shared" si="14"/>
        <v/>
      </c>
      <c r="BZ29" s="245"/>
      <c r="CA29" s="263"/>
      <c r="CC29" s="243"/>
      <c r="CD29" s="243"/>
      <c r="CE29" s="243"/>
      <c r="CF29" s="243"/>
      <c r="CG29" s="243"/>
      <c r="CH29" s="243"/>
      <c r="CI29" s="243"/>
      <c r="CJ29" s="243"/>
    </row>
    <row r="30" spans="1:88" ht="19.8" customHeight="1" x14ac:dyDescent="0.3">
      <c r="A30" s="154" t="str">
        <f t="shared" si="15"/>
        <v>00:00:00,00</v>
      </c>
      <c r="B30" s="154" t="str">
        <f t="shared" si="16"/>
        <v>00:00:00,00</v>
      </c>
      <c r="C30" s="154" t="str">
        <f t="shared" si="17"/>
        <v>00:00:00,00</v>
      </c>
      <c r="D30" s="154" t="str">
        <f t="shared" si="18"/>
        <v>00:00:00,00</v>
      </c>
      <c r="E30" s="154" t="str">
        <f t="shared" si="19"/>
        <v>00:00:00,00</v>
      </c>
      <c r="F30" s="154" t="str">
        <f t="shared" si="20"/>
        <v>00:00:00,00</v>
      </c>
      <c r="G30" s="154" t="str">
        <f t="shared" si="21"/>
        <v>00:00:00,00</v>
      </c>
      <c r="H30" s="154" t="str">
        <f t="shared" si="22"/>
        <v>00:00:00,00</v>
      </c>
      <c r="I30" s="154" t="str">
        <f t="shared" si="23"/>
        <v>00:00:00,00</v>
      </c>
      <c r="J30" s="154" t="str">
        <f t="shared" si="24"/>
        <v>00:00:00,00</v>
      </c>
      <c r="K30" s="154" t="str">
        <f t="shared" si="10"/>
        <v>00:00:00,00</v>
      </c>
      <c r="L30" s="164">
        <f t="shared" si="25"/>
        <v>0</v>
      </c>
      <c r="M30" s="164" t="str">
        <f t="shared" si="26"/>
        <v>00</v>
      </c>
      <c r="N30" s="168">
        <f t="shared" si="11"/>
        <v>0</v>
      </c>
      <c r="O30" s="164" t="str">
        <f t="shared" si="27"/>
        <v/>
      </c>
      <c r="P30" s="171" t="str">
        <f t="shared" si="12"/>
        <v>0:00,00</v>
      </c>
      <c r="Q30" s="171" t="str">
        <f t="shared" si="13"/>
        <v>00:00,00</v>
      </c>
      <c r="R30" s="171" t="str">
        <f t="shared" si="28"/>
        <v>00:00,</v>
      </c>
      <c r="S30" s="270"/>
      <c r="T30" s="270"/>
      <c r="U30" s="281"/>
      <c r="V30" s="281"/>
      <c r="W30" s="281"/>
      <c r="X30" s="281"/>
      <c r="Y30" s="264"/>
      <c r="Z30" s="264"/>
      <c r="AA30" s="264"/>
      <c r="AB30" s="264"/>
      <c r="AC30" s="65">
        <f>AJ28</f>
        <v>6</v>
      </c>
      <c r="AD30" s="65">
        <f>AK28</f>
        <v>6</v>
      </c>
      <c r="AE30" s="65" t="s">
        <v>114</v>
      </c>
      <c r="AF30" s="246"/>
      <c r="AG30" s="246"/>
      <c r="AH30" s="246"/>
      <c r="AI30" s="244"/>
      <c r="AJ30" s="271"/>
      <c r="AK30" s="272"/>
      <c r="AL30" s="273"/>
      <c r="AM30" s="273"/>
      <c r="AN30" s="273"/>
      <c r="AO30" s="273"/>
      <c r="AP30" s="273"/>
      <c r="AQ30" s="273"/>
      <c r="AR30" s="273"/>
      <c r="AS30" s="274"/>
      <c r="AT30" s="274"/>
      <c r="AU30" s="274"/>
      <c r="AV30" s="274"/>
      <c r="AW30" s="274"/>
      <c r="AX30" s="274"/>
      <c r="AY30" s="274"/>
      <c r="AZ30" s="274"/>
      <c r="BA30" s="274"/>
      <c r="BB30" s="274"/>
      <c r="BC30" s="274"/>
      <c r="BD30" s="274"/>
      <c r="BE30" s="278"/>
      <c r="BF30" s="279"/>
      <c r="BG30" s="280"/>
      <c r="BH30" s="278"/>
      <c r="BI30" s="279"/>
      <c r="BJ30" s="279"/>
      <c r="BK30" s="280"/>
      <c r="BL30" s="74" t="str">
        <f>IF(AL28="","",AE30)</f>
        <v>Ronda 3</v>
      </c>
      <c r="BM30" s="163"/>
      <c r="BN30" s="163"/>
      <c r="BO30" s="163"/>
      <c r="BP30" s="163"/>
      <c r="BQ30" s="163"/>
      <c r="BR30" s="163"/>
      <c r="BS30" s="163"/>
      <c r="BT30" s="163"/>
      <c r="BU30" s="163"/>
      <c r="BV30" s="163"/>
      <c r="BW30" s="163"/>
      <c r="BX30" s="172"/>
      <c r="BY30" s="174" t="str">
        <f t="shared" si="14"/>
        <v/>
      </c>
      <c r="BZ30" s="245"/>
      <c r="CA30" s="263"/>
    </row>
    <row r="31" spans="1:88" ht="19.8" customHeight="1" x14ac:dyDescent="0.3">
      <c r="A31" s="154" t="str">
        <f t="shared" si="15"/>
        <v>00:00:00,00</v>
      </c>
      <c r="B31" s="154" t="str">
        <f t="shared" si="16"/>
        <v>00:00:00,00</v>
      </c>
      <c r="C31" s="154" t="str">
        <f t="shared" si="17"/>
        <v>00:00:00,00</v>
      </c>
      <c r="D31" s="154" t="str">
        <f t="shared" si="18"/>
        <v>00:00:00,00</v>
      </c>
      <c r="E31" s="154" t="str">
        <f t="shared" si="19"/>
        <v>00:00:00,00</v>
      </c>
      <c r="F31" s="154" t="str">
        <f t="shared" si="20"/>
        <v>00:00:00,00</v>
      </c>
      <c r="G31" s="154" t="str">
        <f t="shared" si="21"/>
        <v>00:00:00,00</v>
      </c>
      <c r="H31" s="154" t="str">
        <f t="shared" si="22"/>
        <v>00:00:00,00</v>
      </c>
      <c r="I31" s="154" t="str">
        <f t="shared" si="23"/>
        <v>00:00:00,00</v>
      </c>
      <c r="J31" s="154" t="str">
        <f t="shared" si="24"/>
        <v>00:00:00,00</v>
      </c>
      <c r="K31" s="154" t="str">
        <f t="shared" si="10"/>
        <v>00:00:00,00</v>
      </c>
      <c r="L31" s="164">
        <f t="shared" si="25"/>
        <v>0</v>
      </c>
      <c r="M31" s="164" t="str">
        <f t="shared" si="26"/>
        <v>00</v>
      </c>
      <c r="N31" s="168">
        <f t="shared" si="11"/>
        <v>0</v>
      </c>
      <c r="O31" s="164" t="str">
        <f t="shared" si="27"/>
        <v/>
      </c>
      <c r="P31" s="171" t="str">
        <f t="shared" si="12"/>
        <v>0:00,00</v>
      </c>
      <c r="Q31" s="171" t="str">
        <f t="shared" si="13"/>
        <v>00:00,00</v>
      </c>
      <c r="R31" s="171" t="str">
        <f t="shared" si="28"/>
        <v>00:00,</v>
      </c>
      <c r="S31" s="270" t="str">
        <f t="shared" ref="S31" si="92">U31&amp;V31&amp;W31&amp;X31</f>
        <v/>
      </c>
      <c r="T31" s="270" t="str">
        <f>U31&amp;V31&amp;W31&amp;X31&amp;BE31&amp;BH31</f>
        <v/>
      </c>
      <c r="U31" s="281" t="str">
        <f t="shared" ref="U31" si="93">IF(Y31="","",RANK(Y31,$Y$13:$Y$372,1))</f>
        <v/>
      </c>
      <c r="V31" s="281" t="str">
        <f t="shared" ref="V31" si="94">IF(Z31="","",RANK(Z31,$Z$13:$Z$372,1))</f>
        <v/>
      </c>
      <c r="W31" s="281" t="str">
        <f t="shared" ref="W31" si="95">IF(AA31="","",RANK(AA31,$AA$13:$AA$372,1))</f>
        <v/>
      </c>
      <c r="X31" s="281" t="str">
        <f t="shared" ref="X31" si="96">IF(AB31="","",RANK(AB31,$AB$13:$AB$372,1))</f>
        <v/>
      </c>
      <c r="Y31" s="264" t="str">
        <f t="shared" ref="Y31:AB31" si="97">IFERROR(IF(AND($BE31=Y$12,$BH31=Y$11),$BZ31,""),"")</f>
        <v/>
      </c>
      <c r="Z31" s="264" t="str">
        <f t="shared" si="97"/>
        <v/>
      </c>
      <c r="AA31" s="264" t="str">
        <f t="shared" si="97"/>
        <v/>
      </c>
      <c r="AB31" s="264" t="str">
        <f t="shared" si="97"/>
        <v/>
      </c>
      <c r="AC31" s="65">
        <f>AJ31</f>
        <v>7</v>
      </c>
      <c r="AD31" s="65" t="str">
        <f t="shared" ref="AD31" si="98">AK31</f>
        <v/>
      </c>
      <c r="AE31" s="65" t="s">
        <v>112</v>
      </c>
      <c r="AF31" s="246" t="str">
        <f t="shared" ref="AF31" si="99">BY31</f>
        <v/>
      </c>
      <c r="AG31" s="246" t="str">
        <f t="shared" ref="AG31" si="100">BY32</f>
        <v/>
      </c>
      <c r="AH31" s="246" t="str">
        <f t="shared" ref="AH31" si="101">BY33</f>
        <v/>
      </c>
      <c r="AI31" s="244">
        <f t="shared" ref="AI31" si="102">IF(BZ31="",0,1)</f>
        <v>0</v>
      </c>
      <c r="AJ31" s="271">
        <v>7</v>
      </c>
      <c r="AK31" s="272" t="str">
        <f>IF(INDEX('ordem de passagem'!B$13:B$132,MATCH(ajuizamento!$AJ31,'ordem de passagem'!$A$13:$A$132))=0,"",INDEX('ordem de passagem'!B$13:B$132,MATCH(ajuizamento!$AJ31,'ordem de passagem'!$A$13:$A$132)))</f>
        <v/>
      </c>
      <c r="AL31" s="273" t="str">
        <f>IF(INDEX('ordem de passagem'!C$13:C$132,MATCH(ajuizamento!$AJ31,'ordem de passagem'!$A$13:$A$132))=0,"",INDEX('ordem de passagem'!C$13:C$132,MATCH(ajuizamento!$AJ31,'ordem de passagem'!$A$13:$A$132)))</f>
        <v/>
      </c>
      <c r="AM31" s="273"/>
      <c r="AN31" s="273"/>
      <c r="AO31" s="273"/>
      <c r="AP31" s="273"/>
      <c r="AQ31" s="273"/>
      <c r="AR31" s="273"/>
      <c r="AS31" s="274" t="str">
        <f>IF(INDEX('ordem de passagem'!D$13:D$132,MATCH(ajuizamento!$AJ31,'ordem de passagem'!$A$13:$A$132))=0,"",INDEX('ordem de passagem'!D$13:D$132,MATCH(ajuizamento!$AJ31,'ordem de passagem'!$A$13:$A$132)))</f>
        <v/>
      </c>
      <c r="AT31" s="274"/>
      <c r="AU31" s="274"/>
      <c r="AV31" s="274"/>
      <c r="AW31" s="274"/>
      <c r="AX31" s="274"/>
      <c r="AY31" s="274"/>
      <c r="AZ31" s="274" t="str">
        <f>IF(INDEX('ordem de passagem'!E$13:E$132,MATCH(ajuizamento!$AJ31,'ordem de passagem'!$A$13:$A$132))=0,"",INDEX('ordem de passagem'!E$13:E$132,MATCH(ajuizamento!$AJ31,'ordem de passagem'!$A$13:$A$132)))</f>
        <v/>
      </c>
      <c r="BA31" s="274"/>
      <c r="BB31" s="274"/>
      <c r="BC31" s="274"/>
      <c r="BD31" s="274"/>
      <c r="BE31" s="275" t="str">
        <f>IF(INDEX('ordem de passagem'!F$13:F$132,MATCH(ajuizamento!$AJ31,'ordem de passagem'!$A$13:$A$132))=0,"",INDEX('ordem de passagem'!F$13:F$132,MATCH(ajuizamento!$AJ31,'ordem de passagem'!$A$13:$A$132)))</f>
        <v/>
      </c>
      <c r="BF31" s="276"/>
      <c r="BG31" s="277"/>
      <c r="BH31" s="275" t="str">
        <f>IF(INDEX('ordem de passagem'!G$13:G$132,MATCH(ajuizamento!$AJ31,'ordem de passagem'!$A$13:$A$132))=0,"",INDEX('ordem de passagem'!G$13:G$132,MATCH(ajuizamento!$AJ31,'ordem de passagem'!$A$13:$A$132)))</f>
        <v/>
      </c>
      <c r="BI31" s="276"/>
      <c r="BJ31" s="276"/>
      <c r="BK31" s="277"/>
      <c r="BL31" s="74" t="str">
        <f>IF(AL31="","",AE31)</f>
        <v/>
      </c>
      <c r="BM31" s="162"/>
      <c r="BN31" s="162"/>
      <c r="BO31" s="162"/>
      <c r="BP31" s="162"/>
      <c r="BQ31" s="162"/>
      <c r="BR31" s="162"/>
      <c r="BS31" s="162"/>
      <c r="BT31" s="162"/>
      <c r="BU31" s="162"/>
      <c r="BV31" s="162"/>
      <c r="BW31" s="162"/>
      <c r="BX31" s="172"/>
      <c r="BY31" s="174" t="str">
        <f t="shared" si="14"/>
        <v/>
      </c>
      <c r="BZ31" s="245" t="str">
        <f t="shared" ref="BZ31:BZ94" si="103">IF(BX31+BX32+BX33=0,"",IF(MIN(BY31:BY33)=0,"",MIN(BY31:BY33)))</f>
        <v/>
      </c>
      <c r="CA31" s="263"/>
    </row>
    <row r="32" spans="1:88" ht="19.8" customHeight="1" x14ac:dyDescent="0.3">
      <c r="A32" s="154" t="str">
        <f t="shared" si="15"/>
        <v>00:00:00,00</v>
      </c>
      <c r="B32" s="154" t="str">
        <f t="shared" si="16"/>
        <v>00:00:00,00</v>
      </c>
      <c r="C32" s="154" t="str">
        <f t="shared" si="17"/>
        <v>00:00:00,00</v>
      </c>
      <c r="D32" s="154" t="str">
        <f t="shared" si="18"/>
        <v>00:00:00,00</v>
      </c>
      <c r="E32" s="154" t="str">
        <f t="shared" si="19"/>
        <v>00:00:00,00</v>
      </c>
      <c r="F32" s="154" t="str">
        <f t="shared" si="20"/>
        <v>00:00:00,00</v>
      </c>
      <c r="G32" s="154" t="str">
        <f t="shared" si="21"/>
        <v>00:00:00,00</v>
      </c>
      <c r="H32" s="154" t="str">
        <f t="shared" si="22"/>
        <v>00:00:00,00</v>
      </c>
      <c r="I32" s="154" t="str">
        <f t="shared" si="23"/>
        <v>00:00:00,00</v>
      </c>
      <c r="J32" s="154" t="str">
        <f t="shared" si="24"/>
        <v>00:00:00,00</v>
      </c>
      <c r="K32" s="154" t="str">
        <f t="shared" si="10"/>
        <v>00:00:00,00</v>
      </c>
      <c r="L32" s="164">
        <f t="shared" si="25"/>
        <v>0</v>
      </c>
      <c r="M32" s="164" t="str">
        <f t="shared" si="26"/>
        <v>00</v>
      </c>
      <c r="N32" s="168">
        <f t="shared" si="11"/>
        <v>0</v>
      </c>
      <c r="O32" s="164" t="str">
        <f t="shared" si="27"/>
        <v/>
      </c>
      <c r="P32" s="171" t="str">
        <f t="shared" si="12"/>
        <v>0:00,00</v>
      </c>
      <c r="Q32" s="171" t="str">
        <f t="shared" si="13"/>
        <v>00:00,00</v>
      </c>
      <c r="R32" s="171" t="str">
        <f t="shared" si="28"/>
        <v>00:00,</v>
      </c>
      <c r="S32" s="270"/>
      <c r="T32" s="270"/>
      <c r="U32" s="281"/>
      <c r="V32" s="281"/>
      <c r="W32" s="281"/>
      <c r="X32" s="281"/>
      <c r="Y32" s="264"/>
      <c r="Z32" s="264"/>
      <c r="AA32" s="264"/>
      <c r="AB32" s="264"/>
      <c r="AC32" s="65">
        <f>AJ31</f>
        <v>7</v>
      </c>
      <c r="AD32" s="65" t="str">
        <f t="shared" ref="AD32" si="104">AK31</f>
        <v/>
      </c>
      <c r="AE32" s="65" t="s">
        <v>113</v>
      </c>
      <c r="AF32" s="246"/>
      <c r="AG32" s="246"/>
      <c r="AH32" s="246"/>
      <c r="AI32" s="244"/>
      <c r="AJ32" s="271"/>
      <c r="AK32" s="272"/>
      <c r="AL32" s="273"/>
      <c r="AM32" s="273"/>
      <c r="AN32" s="273"/>
      <c r="AO32" s="273"/>
      <c r="AP32" s="273"/>
      <c r="AQ32" s="273"/>
      <c r="AR32" s="273"/>
      <c r="AS32" s="274"/>
      <c r="AT32" s="274"/>
      <c r="AU32" s="274"/>
      <c r="AV32" s="274"/>
      <c r="AW32" s="274"/>
      <c r="AX32" s="274"/>
      <c r="AY32" s="274"/>
      <c r="AZ32" s="274"/>
      <c r="BA32" s="274"/>
      <c r="BB32" s="274"/>
      <c r="BC32" s="274"/>
      <c r="BD32" s="274"/>
      <c r="BE32" s="275"/>
      <c r="BF32" s="276"/>
      <c r="BG32" s="277"/>
      <c r="BH32" s="275"/>
      <c r="BI32" s="276"/>
      <c r="BJ32" s="276"/>
      <c r="BK32" s="277"/>
      <c r="BL32" s="74" t="str">
        <f>IF(AL31="","",AE32)</f>
        <v/>
      </c>
      <c r="BM32" s="163"/>
      <c r="BN32" s="163"/>
      <c r="BO32" s="163"/>
      <c r="BP32" s="163"/>
      <c r="BQ32" s="163"/>
      <c r="BR32" s="163"/>
      <c r="BS32" s="163"/>
      <c r="BT32" s="163"/>
      <c r="BU32" s="163"/>
      <c r="BV32" s="163"/>
      <c r="BW32" s="163"/>
      <c r="BX32" s="172"/>
      <c r="BY32" s="174" t="str">
        <f t="shared" si="14"/>
        <v/>
      </c>
      <c r="BZ32" s="245"/>
      <c r="CA32" s="263"/>
    </row>
    <row r="33" spans="1:79" ht="19.8" customHeight="1" x14ac:dyDescent="0.3">
      <c r="A33" s="154" t="str">
        <f t="shared" si="15"/>
        <v>00:00:00,00</v>
      </c>
      <c r="B33" s="154" t="str">
        <f t="shared" si="16"/>
        <v>00:00:00,00</v>
      </c>
      <c r="C33" s="154" t="str">
        <f t="shared" si="17"/>
        <v>00:00:00,00</v>
      </c>
      <c r="D33" s="154" t="str">
        <f t="shared" si="18"/>
        <v>00:00:00,00</v>
      </c>
      <c r="E33" s="154" t="str">
        <f t="shared" si="19"/>
        <v>00:00:00,00</v>
      </c>
      <c r="F33" s="154" t="str">
        <f t="shared" si="20"/>
        <v>00:00:00,00</v>
      </c>
      <c r="G33" s="154" t="str">
        <f t="shared" si="21"/>
        <v>00:00:00,00</v>
      </c>
      <c r="H33" s="154" t="str">
        <f t="shared" si="22"/>
        <v>00:00:00,00</v>
      </c>
      <c r="I33" s="154" t="str">
        <f t="shared" si="23"/>
        <v>00:00:00,00</v>
      </c>
      <c r="J33" s="154" t="str">
        <f t="shared" si="24"/>
        <v>00:00:00,00</v>
      </c>
      <c r="K33" s="154" t="str">
        <f t="shared" si="10"/>
        <v>00:00:00,00</v>
      </c>
      <c r="L33" s="164">
        <f t="shared" si="25"/>
        <v>0</v>
      </c>
      <c r="M33" s="164" t="str">
        <f t="shared" si="26"/>
        <v>00</v>
      </c>
      <c r="N33" s="168">
        <f t="shared" si="11"/>
        <v>0</v>
      </c>
      <c r="O33" s="164" t="str">
        <f t="shared" si="27"/>
        <v/>
      </c>
      <c r="P33" s="171" t="str">
        <f t="shared" si="12"/>
        <v>0:00,00</v>
      </c>
      <c r="Q33" s="171" t="str">
        <f t="shared" si="13"/>
        <v>00:00,00</v>
      </c>
      <c r="R33" s="171" t="str">
        <f t="shared" si="28"/>
        <v>00:00,</v>
      </c>
      <c r="S33" s="270"/>
      <c r="T33" s="270"/>
      <c r="U33" s="281"/>
      <c r="V33" s="281"/>
      <c r="W33" s="281"/>
      <c r="X33" s="281"/>
      <c r="Y33" s="264"/>
      <c r="Z33" s="264"/>
      <c r="AA33" s="264"/>
      <c r="AB33" s="264"/>
      <c r="AC33" s="65">
        <f>AJ31</f>
        <v>7</v>
      </c>
      <c r="AD33" s="65" t="str">
        <f>AK31</f>
        <v/>
      </c>
      <c r="AE33" s="65" t="s">
        <v>114</v>
      </c>
      <c r="AF33" s="246"/>
      <c r="AG33" s="246"/>
      <c r="AH33" s="246"/>
      <c r="AI33" s="244"/>
      <c r="AJ33" s="271"/>
      <c r="AK33" s="272"/>
      <c r="AL33" s="273"/>
      <c r="AM33" s="273"/>
      <c r="AN33" s="273"/>
      <c r="AO33" s="273"/>
      <c r="AP33" s="273"/>
      <c r="AQ33" s="273"/>
      <c r="AR33" s="273"/>
      <c r="AS33" s="274"/>
      <c r="AT33" s="274"/>
      <c r="AU33" s="274"/>
      <c r="AV33" s="274"/>
      <c r="AW33" s="274"/>
      <c r="AX33" s="274"/>
      <c r="AY33" s="274"/>
      <c r="AZ33" s="274"/>
      <c r="BA33" s="274"/>
      <c r="BB33" s="274"/>
      <c r="BC33" s="274"/>
      <c r="BD33" s="274"/>
      <c r="BE33" s="278"/>
      <c r="BF33" s="279"/>
      <c r="BG33" s="280"/>
      <c r="BH33" s="278"/>
      <c r="BI33" s="279"/>
      <c r="BJ33" s="279"/>
      <c r="BK33" s="280"/>
      <c r="BL33" s="74" t="str">
        <f>IF(AL31="","",AE33)</f>
        <v/>
      </c>
      <c r="BM33" s="163"/>
      <c r="BN33" s="163"/>
      <c r="BO33" s="163"/>
      <c r="BP33" s="163"/>
      <c r="BQ33" s="163"/>
      <c r="BR33" s="163"/>
      <c r="BS33" s="163"/>
      <c r="BT33" s="163"/>
      <c r="BU33" s="163"/>
      <c r="BV33" s="163"/>
      <c r="BW33" s="163"/>
      <c r="BX33" s="172"/>
      <c r="BY33" s="174" t="str">
        <f t="shared" si="14"/>
        <v/>
      </c>
      <c r="BZ33" s="245"/>
      <c r="CA33" s="263"/>
    </row>
    <row r="34" spans="1:79" ht="19.8" customHeight="1" x14ac:dyDescent="0.3">
      <c r="A34" s="154" t="str">
        <f t="shared" si="15"/>
        <v>00:00:00,00</v>
      </c>
      <c r="B34" s="154" t="str">
        <f t="shared" si="16"/>
        <v>00:00:00,00</v>
      </c>
      <c r="C34" s="154" t="str">
        <f t="shared" si="17"/>
        <v>00:00:00,00</v>
      </c>
      <c r="D34" s="154" t="str">
        <f t="shared" si="18"/>
        <v>00:00:00,00</v>
      </c>
      <c r="E34" s="154" t="str">
        <f t="shared" si="19"/>
        <v>00:00:00,00</v>
      </c>
      <c r="F34" s="154" t="str">
        <f t="shared" si="20"/>
        <v>00:00:00,00</v>
      </c>
      <c r="G34" s="154" t="str">
        <f t="shared" si="21"/>
        <v>00:00:00,00</v>
      </c>
      <c r="H34" s="154" t="str">
        <f t="shared" si="22"/>
        <v>00:00:00,00</v>
      </c>
      <c r="I34" s="154" t="str">
        <f t="shared" si="23"/>
        <v>00:00:00,00</v>
      </c>
      <c r="J34" s="154" t="str">
        <f t="shared" si="24"/>
        <v>00:00:00,00</v>
      </c>
      <c r="K34" s="154" t="str">
        <f t="shared" si="10"/>
        <v>00:00:00,00</v>
      </c>
      <c r="L34" s="164">
        <f t="shared" si="25"/>
        <v>0</v>
      </c>
      <c r="M34" s="164" t="str">
        <f t="shared" si="26"/>
        <v>00</v>
      </c>
      <c r="N34" s="168">
        <f t="shared" si="11"/>
        <v>0</v>
      </c>
      <c r="O34" s="164" t="str">
        <f t="shared" si="27"/>
        <v/>
      </c>
      <c r="P34" s="171" t="str">
        <f t="shared" si="12"/>
        <v>0:00,00</v>
      </c>
      <c r="Q34" s="171" t="str">
        <f t="shared" si="13"/>
        <v>00:00,00</v>
      </c>
      <c r="R34" s="171" t="str">
        <f t="shared" si="28"/>
        <v>00:00,</v>
      </c>
      <c r="S34" s="270" t="str">
        <f t="shared" ref="S34" si="105">U34&amp;V34&amp;W34&amp;X34</f>
        <v/>
      </c>
      <c r="T34" s="270" t="str">
        <f>U34&amp;V34&amp;W34&amp;X34&amp;BE34&amp;BH34</f>
        <v/>
      </c>
      <c r="U34" s="281" t="str">
        <f t="shared" ref="U34" si="106">IF(Y34="","",RANK(Y34,$Y$13:$Y$372,1))</f>
        <v/>
      </c>
      <c r="V34" s="281" t="str">
        <f t="shared" ref="V34" si="107">IF(Z34="","",RANK(Z34,$Z$13:$Z$372,1))</f>
        <v/>
      </c>
      <c r="W34" s="281" t="str">
        <f t="shared" ref="W34" si="108">IF(AA34="","",RANK(AA34,$AA$13:$AA$372,1))</f>
        <v/>
      </c>
      <c r="X34" s="281" t="str">
        <f t="shared" ref="X34" si="109">IF(AB34="","",RANK(AB34,$AB$13:$AB$372,1))</f>
        <v/>
      </c>
      <c r="Y34" s="264" t="str">
        <f t="shared" ref="Y34:AB34" si="110">IFERROR(IF(AND($BE34=Y$12,$BH34=Y$11),$BZ34,""),"")</f>
        <v/>
      </c>
      <c r="Z34" s="264" t="str">
        <f t="shared" si="110"/>
        <v/>
      </c>
      <c r="AA34" s="264" t="str">
        <f t="shared" si="110"/>
        <v/>
      </c>
      <c r="AB34" s="264" t="str">
        <f t="shared" si="110"/>
        <v/>
      </c>
      <c r="AC34" s="65">
        <f t="shared" ref="AC34" si="111">AJ34</f>
        <v>8</v>
      </c>
      <c r="AD34" s="65" t="str">
        <f t="shared" ref="AD34" si="112">AK34</f>
        <v/>
      </c>
      <c r="AE34" s="65" t="s">
        <v>112</v>
      </c>
      <c r="AF34" s="246" t="str">
        <f t="shared" ref="AF34" si="113">BY34</f>
        <v/>
      </c>
      <c r="AG34" s="246" t="str">
        <f t="shared" ref="AG34" si="114">BY35</f>
        <v/>
      </c>
      <c r="AH34" s="246" t="str">
        <f t="shared" ref="AH34" si="115">BY36</f>
        <v/>
      </c>
      <c r="AI34" s="244">
        <f t="shared" ref="AI34" si="116">IF(BZ34="",0,1)</f>
        <v>0</v>
      </c>
      <c r="AJ34" s="271">
        <v>8</v>
      </c>
      <c r="AK34" s="272" t="str">
        <f>IF(INDEX('ordem de passagem'!B$13:B$132,MATCH(ajuizamento!$AJ34,'ordem de passagem'!$A$13:$A$132))=0,"",INDEX('ordem de passagem'!B$13:B$132,MATCH(ajuizamento!$AJ34,'ordem de passagem'!$A$13:$A$132)))</f>
        <v/>
      </c>
      <c r="AL34" s="273" t="str">
        <f>IF(INDEX('ordem de passagem'!C$13:C$132,MATCH(ajuizamento!$AJ34,'ordem de passagem'!$A$13:$A$132))=0,"",INDEX('ordem de passagem'!C$13:C$132,MATCH(ajuizamento!$AJ34,'ordem de passagem'!$A$13:$A$132)))</f>
        <v/>
      </c>
      <c r="AM34" s="273"/>
      <c r="AN34" s="273"/>
      <c r="AO34" s="273"/>
      <c r="AP34" s="273"/>
      <c r="AQ34" s="273"/>
      <c r="AR34" s="273"/>
      <c r="AS34" s="274" t="str">
        <f>IF(INDEX('ordem de passagem'!D$13:D$132,MATCH(ajuizamento!$AJ34,'ordem de passagem'!$A$13:$A$132))=0,"",INDEX('ordem de passagem'!D$13:D$132,MATCH(ajuizamento!$AJ34,'ordem de passagem'!$A$13:$A$132)))</f>
        <v/>
      </c>
      <c r="AT34" s="274"/>
      <c r="AU34" s="274"/>
      <c r="AV34" s="274"/>
      <c r="AW34" s="274"/>
      <c r="AX34" s="274"/>
      <c r="AY34" s="274"/>
      <c r="AZ34" s="274" t="str">
        <f>IF(INDEX('ordem de passagem'!E$13:E$132,MATCH(ajuizamento!$AJ34,'ordem de passagem'!$A$13:$A$132))=0,"",INDEX('ordem de passagem'!E$13:E$132,MATCH(ajuizamento!$AJ34,'ordem de passagem'!$A$13:$A$132)))</f>
        <v/>
      </c>
      <c r="BA34" s="274"/>
      <c r="BB34" s="274"/>
      <c r="BC34" s="274"/>
      <c r="BD34" s="274"/>
      <c r="BE34" s="275" t="str">
        <f>IF(INDEX('ordem de passagem'!F$13:F$132,MATCH(ajuizamento!$AJ34,'ordem de passagem'!$A$13:$A$132))=0,"",INDEX('ordem de passagem'!F$13:F$132,MATCH(ajuizamento!$AJ34,'ordem de passagem'!$A$13:$A$132)))</f>
        <v/>
      </c>
      <c r="BF34" s="276"/>
      <c r="BG34" s="277"/>
      <c r="BH34" s="275" t="str">
        <f>IF(INDEX('ordem de passagem'!G$13:G$132,MATCH(ajuizamento!$AJ34,'ordem de passagem'!$A$13:$A$132))=0,"",INDEX('ordem de passagem'!G$13:G$132,MATCH(ajuizamento!$AJ34,'ordem de passagem'!$A$13:$A$132)))</f>
        <v/>
      </c>
      <c r="BI34" s="276"/>
      <c r="BJ34" s="276"/>
      <c r="BK34" s="277"/>
      <c r="BL34" s="74" t="str">
        <f>IF(AL34="","",AE34)</f>
        <v/>
      </c>
      <c r="BM34" s="162"/>
      <c r="BN34" s="162"/>
      <c r="BO34" s="162"/>
      <c r="BP34" s="162"/>
      <c r="BQ34" s="162"/>
      <c r="BR34" s="162"/>
      <c r="BS34" s="162"/>
      <c r="BT34" s="162"/>
      <c r="BU34" s="162"/>
      <c r="BV34" s="162"/>
      <c r="BW34" s="162"/>
      <c r="BX34" s="172"/>
      <c r="BY34" s="174" t="str">
        <f t="shared" si="14"/>
        <v/>
      </c>
      <c r="BZ34" s="245" t="str">
        <f t="shared" si="103"/>
        <v/>
      </c>
      <c r="CA34" s="263"/>
    </row>
    <row r="35" spans="1:79" ht="19.8" customHeight="1" x14ac:dyDescent="0.3">
      <c r="A35" s="154" t="str">
        <f t="shared" si="15"/>
        <v>00:00:00,00</v>
      </c>
      <c r="B35" s="154" t="str">
        <f t="shared" si="16"/>
        <v>00:00:00,00</v>
      </c>
      <c r="C35" s="154" t="str">
        <f t="shared" si="17"/>
        <v>00:00:00,00</v>
      </c>
      <c r="D35" s="154" t="str">
        <f t="shared" si="18"/>
        <v>00:00:00,00</v>
      </c>
      <c r="E35" s="154" t="str">
        <f t="shared" si="19"/>
        <v>00:00:00,00</v>
      </c>
      <c r="F35" s="154" t="str">
        <f t="shared" si="20"/>
        <v>00:00:00,00</v>
      </c>
      <c r="G35" s="154" t="str">
        <f t="shared" si="21"/>
        <v>00:00:00,00</v>
      </c>
      <c r="H35" s="154" t="str">
        <f t="shared" si="22"/>
        <v>00:00:00,00</v>
      </c>
      <c r="I35" s="154" t="str">
        <f t="shared" si="23"/>
        <v>00:00:00,00</v>
      </c>
      <c r="J35" s="154" t="str">
        <f t="shared" si="24"/>
        <v>00:00:00,00</v>
      </c>
      <c r="K35" s="154" t="str">
        <f t="shared" si="10"/>
        <v>00:00:00,00</v>
      </c>
      <c r="L35" s="164">
        <f t="shared" si="25"/>
        <v>0</v>
      </c>
      <c r="M35" s="164" t="str">
        <f t="shared" si="26"/>
        <v>00</v>
      </c>
      <c r="N35" s="168">
        <f t="shared" si="11"/>
        <v>0</v>
      </c>
      <c r="O35" s="164" t="str">
        <f t="shared" si="27"/>
        <v/>
      </c>
      <c r="P35" s="171" t="str">
        <f t="shared" si="12"/>
        <v>0:00,00</v>
      </c>
      <c r="Q35" s="171" t="str">
        <f t="shared" si="13"/>
        <v>00:00,00</v>
      </c>
      <c r="R35" s="171" t="str">
        <f t="shared" si="28"/>
        <v>00:00,</v>
      </c>
      <c r="S35" s="270"/>
      <c r="T35" s="270"/>
      <c r="U35" s="281"/>
      <c r="V35" s="281"/>
      <c r="W35" s="281"/>
      <c r="X35" s="281"/>
      <c r="Y35" s="264"/>
      <c r="Z35" s="264"/>
      <c r="AA35" s="264"/>
      <c r="AB35" s="264"/>
      <c r="AC35" s="65">
        <f t="shared" ref="AC35" si="117">AJ34</f>
        <v>8</v>
      </c>
      <c r="AD35" s="65" t="str">
        <f t="shared" ref="AD35" si="118">AK34</f>
        <v/>
      </c>
      <c r="AE35" s="65" t="s">
        <v>113</v>
      </c>
      <c r="AF35" s="246"/>
      <c r="AG35" s="246"/>
      <c r="AH35" s="246"/>
      <c r="AI35" s="244"/>
      <c r="AJ35" s="271"/>
      <c r="AK35" s="272"/>
      <c r="AL35" s="273"/>
      <c r="AM35" s="273"/>
      <c r="AN35" s="273"/>
      <c r="AO35" s="273"/>
      <c r="AP35" s="273"/>
      <c r="AQ35" s="273"/>
      <c r="AR35" s="273"/>
      <c r="AS35" s="274"/>
      <c r="AT35" s="274"/>
      <c r="AU35" s="274"/>
      <c r="AV35" s="274"/>
      <c r="AW35" s="274"/>
      <c r="AX35" s="274"/>
      <c r="AY35" s="274"/>
      <c r="AZ35" s="274"/>
      <c r="BA35" s="274"/>
      <c r="BB35" s="274"/>
      <c r="BC35" s="274"/>
      <c r="BD35" s="274"/>
      <c r="BE35" s="275"/>
      <c r="BF35" s="276"/>
      <c r="BG35" s="277"/>
      <c r="BH35" s="275"/>
      <c r="BI35" s="276"/>
      <c r="BJ35" s="276"/>
      <c r="BK35" s="277"/>
      <c r="BL35" s="74" t="str">
        <f>IF(AL34="","",AE35)</f>
        <v/>
      </c>
      <c r="BM35" s="163"/>
      <c r="BN35" s="163"/>
      <c r="BO35" s="163"/>
      <c r="BP35" s="163"/>
      <c r="BQ35" s="163"/>
      <c r="BR35" s="163"/>
      <c r="BS35" s="163"/>
      <c r="BT35" s="163"/>
      <c r="BU35" s="163"/>
      <c r="BV35" s="163"/>
      <c r="BW35" s="163"/>
      <c r="BX35" s="172"/>
      <c r="BY35" s="174" t="str">
        <f t="shared" si="14"/>
        <v/>
      </c>
      <c r="BZ35" s="245"/>
      <c r="CA35" s="263"/>
    </row>
    <row r="36" spans="1:79" ht="19.8" customHeight="1" x14ac:dyDescent="0.3">
      <c r="A36" s="154" t="str">
        <f t="shared" si="15"/>
        <v>00:00:00,00</v>
      </c>
      <c r="B36" s="154" t="str">
        <f t="shared" si="16"/>
        <v>00:00:00,00</v>
      </c>
      <c r="C36" s="154" t="str">
        <f t="shared" si="17"/>
        <v>00:00:00,00</v>
      </c>
      <c r="D36" s="154" t="str">
        <f t="shared" si="18"/>
        <v>00:00:00,00</v>
      </c>
      <c r="E36" s="154" t="str">
        <f t="shared" si="19"/>
        <v>00:00:00,00</v>
      </c>
      <c r="F36" s="154" t="str">
        <f t="shared" si="20"/>
        <v>00:00:00,00</v>
      </c>
      <c r="G36" s="154" t="str">
        <f t="shared" si="21"/>
        <v>00:00:00,00</v>
      </c>
      <c r="H36" s="154" t="str">
        <f t="shared" si="22"/>
        <v>00:00:00,00</v>
      </c>
      <c r="I36" s="154" t="str">
        <f t="shared" si="23"/>
        <v>00:00:00,00</v>
      </c>
      <c r="J36" s="154" t="str">
        <f t="shared" si="24"/>
        <v>00:00:00,00</v>
      </c>
      <c r="K36" s="154" t="str">
        <f t="shared" si="10"/>
        <v>00:00:00,00</v>
      </c>
      <c r="L36" s="164">
        <f t="shared" si="25"/>
        <v>0</v>
      </c>
      <c r="M36" s="164" t="str">
        <f t="shared" si="26"/>
        <v>00</v>
      </c>
      <c r="N36" s="168">
        <f t="shared" si="11"/>
        <v>0</v>
      </c>
      <c r="O36" s="164" t="str">
        <f t="shared" si="27"/>
        <v/>
      </c>
      <c r="P36" s="171" t="str">
        <f t="shared" si="12"/>
        <v>0:00,00</v>
      </c>
      <c r="Q36" s="171" t="str">
        <f t="shared" si="13"/>
        <v>00:00,00</v>
      </c>
      <c r="R36" s="171" t="str">
        <f t="shared" si="28"/>
        <v>00:00,</v>
      </c>
      <c r="S36" s="270"/>
      <c r="T36" s="270"/>
      <c r="U36" s="281"/>
      <c r="V36" s="281"/>
      <c r="W36" s="281"/>
      <c r="X36" s="281"/>
      <c r="Y36" s="264"/>
      <c r="Z36" s="264"/>
      <c r="AA36" s="264"/>
      <c r="AB36" s="264"/>
      <c r="AC36" s="65">
        <f t="shared" ref="AC36:AD36" si="119">AJ34</f>
        <v>8</v>
      </c>
      <c r="AD36" s="65" t="str">
        <f t="shared" si="119"/>
        <v/>
      </c>
      <c r="AE36" s="65" t="s">
        <v>114</v>
      </c>
      <c r="AF36" s="246"/>
      <c r="AG36" s="246"/>
      <c r="AH36" s="246"/>
      <c r="AI36" s="244"/>
      <c r="AJ36" s="271"/>
      <c r="AK36" s="272"/>
      <c r="AL36" s="273"/>
      <c r="AM36" s="273"/>
      <c r="AN36" s="273"/>
      <c r="AO36" s="273"/>
      <c r="AP36" s="273"/>
      <c r="AQ36" s="273"/>
      <c r="AR36" s="273"/>
      <c r="AS36" s="274"/>
      <c r="AT36" s="274"/>
      <c r="AU36" s="274"/>
      <c r="AV36" s="274"/>
      <c r="AW36" s="274"/>
      <c r="AX36" s="274"/>
      <c r="AY36" s="274"/>
      <c r="AZ36" s="274"/>
      <c r="BA36" s="274"/>
      <c r="BB36" s="274"/>
      <c r="BC36" s="274"/>
      <c r="BD36" s="274"/>
      <c r="BE36" s="278"/>
      <c r="BF36" s="279"/>
      <c r="BG36" s="280"/>
      <c r="BH36" s="278"/>
      <c r="BI36" s="279"/>
      <c r="BJ36" s="279"/>
      <c r="BK36" s="280"/>
      <c r="BL36" s="74" t="str">
        <f>IF(AL34="","",AE36)</f>
        <v/>
      </c>
      <c r="BM36" s="163"/>
      <c r="BN36" s="163"/>
      <c r="BO36" s="163"/>
      <c r="BP36" s="163"/>
      <c r="BQ36" s="163"/>
      <c r="BR36" s="163"/>
      <c r="BS36" s="163"/>
      <c r="BT36" s="163"/>
      <c r="BU36" s="163"/>
      <c r="BV36" s="163"/>
      <c r="BW36" s="163"/>
      <c r="BX36" s="172"/>
      <c r="BY36" s="174" t="str">
        <f t="shared" si="14"/>
        <v/>
      </c>
      <c r="BZ36" s="245"/>
      <c r="CA36" s="263"/>
    </row>
    <row r="37" spans="1:79" ht="19.8" customHeight="1" x14ac:dyDescent="0.3">
      <c r="A37" s="154" t="str">
        <f t="shared" si="15"/>
        <v>00:00:00,00</v>
      </c>
      <c r="B37" s="154" t="str">
        <f t="shared" si="16"/>
        <v>00:00:00,00</v>
      </c>
      <c r="C37" s="154" t="str">
        <f t="shared" si="17"/>
        <v>00:00:00,00</v>
      </c>
      <c r="D37" s="154" t="str">
        <f t="shared" si="18"/>
        <v>00:00:00,00</v>
      </c>
      <c r="E37" s="154" t="str">
        <f t="shared" si="19"/>
        <v>00:00:00,00</v>
      </c>
      <c r="F37" s="154" t="str">
        <f t="shared" si="20"/>
        <v>00:00:00,00</v>
      </c>
      <c r="G37" s="154" t="str">
        <f t="shared" si="21"/>
        <v>00:00:00,00</v>
      </c>
      <c r="H37" s="154" t="str">
        <f t="shared" si="22"/>
        <v>00:00:00,00</v>
      </c>
      <c r="I37" s="154" t="str">
        <f t="shared" si="23"/>
        <v>00:00:00,00</v>
      </c>
      <c r="J37" s="154" t="str">
        <f t="shared" si="24"/>
        <v>00:00:00,00</v>
      </c>
      <c r="K37" s="154" t="str">
        <f t="shared" si="10"/>
        <v>00:00:00,00</v>
      </c>
      <c r="L37" s="164">
        <f t="shared" si="25"/>
        <v>0</v>
      </c>
      <c r="M37" s="164" t="str">
        <f t="shared" si="26"/>
        <v>00</v>
      </c>
      <c r="N37" s="168">
        <f t="shared" si="11"/>
        <v>0</v>
      </c>
      <c r="O37" s="164" t="str">
        <f t="shared" si="27"/>
        <v/>
      </c>
      <c r="P37" s="171" t="str">
        <f t="shared" si="12"/>
        <v>0:00,00</v>
      </c>
      <c r="Q37" s="171" t="str">
        <f t="shared" si="13"/>
        <v>00:00,00</v>
      </c>
      <c r="R37" s="171" t="str">
        <f t="shared" si="28"/>
        <v>00:00,</v>
      </c>
      <c r="S37" s="270" t="str">
        <f t="shared" ref="S37" si="120">U37&amp;V37&amp;W37&amp;X37</f>
        <v/>
      </c>
      <c r="T37" s="270" t="str">
        <f>U37&amp;V37&amp;W37&amp;X37&amp;BE37&amp;BH37</f>
        <v/>
      </c>
      <c r="U37" s="281" t="str">
        <f t="shared" ref="U37" si="121">IF(Y37="","",RANK(Y37,$Y$13:$Y$372,1))</f>
        <v/>
      </c>
      <c r="V37" s="281" t="str">
        <f t="shared" ref="V37" si="122">IF(Z37="","",RANK(Z37,$Z$13:$Z$372,1))</f>
        <v/>
      </c>
      <c r="W37" s="281" t="str">
        <f t="shared" ref="W37" si="123">IF(AA37="","",RANK(AA37,$AA$13:$AA$372,1))</f>
        <v/>
      </c>
      <c r="X37" s="281" t="str">
        <f t="shared" ref="X37" si="124">IF(AB37="","",RANK(AB37,$AB$13:$AB$372,1))</f>
        <v/>
      </c>
      <c r="Y37" s="264" t="str">
        <f t="shared" ref="Y37:AB37" si="125">IFERROR(IF(AND($BE37=Y$12,$BH37=Y$11),$BZ37,""),"")</f>
        <v/>
      </c>
      <c r="Z37" s="264" t="str">
        <f t="shared" si="125"/>
        <v/>
      </c>
      <c r="AA37" s="264" t="str">
        <f t="shared" si="125"/>
        <v/>
      </c>
      <c r="AB37" s="264" t="str">
        <f t="shared" si="125"/>
        <v/>
      </c>
      <c r="AC37" s="65">
        <f t="shared" ref="AC37" si="126">AJ37</f>
        <v>9</v>
      </c>
      <c r="AD37" s="65" t="str">
        <f t="shared" ref="AD37" si="127">AK37</f>
        <v/>
      </c>
      <c r="AE37" s="65" t="s">
        <v>112</v>
      </c>
      <c r="AF37" s="246" t="str">
        <f t="shared" ref="AF37" si="128">BY37</f>
        <v/>
      </c>
      <c r="AG37" s="246" t="str">
        <f t="shared" ref="AG37" si="129">BY38</f>
        <v/>
      </c>
      <c r="AH37" s="246" t="str">
        <f t="shared" ref="AH37" si="130">BY39</f>
        <v/>
      </c>
      <c r="AI37" s="244">
        <f t="shared" ref="AI37" si="131">IF(BZ37="",0,1)</f>
        <v>0</v>
      </c>
      <c r="AJ37" s="271">
        <v>9</v>
      </c>
      <c r="AK37" s="272" t="str">
        <f>IF(INDEX('ordem de passagem'!B$13:B$132,MATCH(ajuizamento!$AJ37,'ordem de passagem'!$A$13:$A$132))=0,"",INDEX('ordem de passagem'!B$13:B$132,MATCH(ajuizamento!$AJ37,'ordem de passagem'!$A$13:$A$132)))</f>
        <v/>
      </c>
      <c r="AL37" s="273" t="str">
        <f>IF(INDEX('ordem de passagem'!C$13:C$132,MATCH(ajuizamento!$AJ37,'ordem de passagem'!$A$13:$A$132))=0,"",INDEX('ordem de passagem'!C$13:C$132,MATCH(ajuizamento!$AJ37,'ordem de passagem'!$A$13:$A$132)))</f>
        <v/>
      </c>
      <c r="AM37" s="273"/>
      <c r="AN37" s="273"/>
      <c r="AO37" s="273"/>
      <c r="AP37" s="273"/>
      <c r="AQ37" s="273"/>
      <c r="AR37" s="273"/>
      <c r="AS37" s="274" t="str">
        <f>IF(INDEX('ordem de passagem'!D$13:D$132,MATCH(ajuizamento!$AJ37,'ordem de passagem'!$A$13:$A$132))=0,"",INDEX('ordem de passagem'!D$13:D$132,MATCH(ajuizamento!$AJ37,'ordem de passagem'!$A$13:$A$132)))</f>
        <v/>
      </c>
      <c r="AT37" s="274"/>
      <c r="AU37" s="274"/>
      <c r="AV37" s="274"/>
      <c r="AW37" s="274"/>
      <c r="AX37" s="274"/>
      <c r="AY37" s="274"/>
      <c r="AZ37" s="274" t="str">
        <f>IF(INDEX('ordem de passagem'!E$13:E$132,MATCH(ajuizamento!$AJ37,'ordem de passagem'!$A$13:$A$132))=0,"",INDEX('ordem de passagem'!E$13:E$132,MATCH(ajuizamento!$AJ37,'ordem de passagem'!$A$13:$A$132)))</f>
        <v/>
      </c>
      <c r="BA37" s="274"/>
      <c r="BB37" s="274"/>
      <c r="BC37" s="274"/>
      <c r="BD37" s="274"/>
      <c r="BE37" s="275" t="str">
        <f>IF(INDEX('ordem de passagem'!F$13:F$132,MATCH(ajuizamento!$AJ37,'ordem de passagem'!$A$13:$A$132))=0,"",INDEX('ordem de passagem'!F$13:F$132,MATCH(ajuizamento!$AJ37,'ordem de passagem'!$A$13:$A$132)))</f>
        <v/>
      </c>
      <c r="BF37" s="276"/>
      <c r="BG37" s="277"/>
      <c r="BH37" s="275" t="str">
        <f>IF(INDEX('ordem de passagem'!G$13:G$132,MATCH(ajuizamento!$AJ37,'ordem de passagem'!$A$13:$A$132))=0,"",INDEX('ordem de passagem'!G$13:G$132,MATCH(ajuizamento!$AJ37,'ordem de passagem'!$A$13:$A$132)))</f>
        <v/>
      </c>
      <c r="BI37" s="276"/>
      <c r="BJ37" s="276"/>
      <c r="BK37" s="277"/>
      <c r="BL37" s="74" t="str">
        <f>IF(AL37="","",AE37)</f>
        <v/>
      </c>
      <c r="BM37" s="162"/>
      <c r="BN37" s="162"/>
      <c r="BO37" s="162"/>
      <c r="BP37" s="162"/>
      <c r="BQ37" s="162"/>
      <c r="BR37" s="162"/>
      <c r="BS37" s="162"/>
      <c r="BT37" s="162"/>
      <c r="BU37" s="162"/>
      <c r="BV37" s="162"/>
      <c r="BW37" s="162"/>
      <c r="BX37" s="172"/>
      <c r="BY37" s="174" t="str">
        <f t="shared" si="14"/>
        <v/>
      </c>
      <c r="BZ37" s="245" t="str">
        <f t="shared" si="103"/>
        <v/>
      </c>
      <c r="CA37" s="263"/>
    </row>
    <row r="38" spans="1:79" ht="19.8" customHeight="1" x14ac:dyDescent="0.3">
      <c r="A38" s="154" t="str">
        <f t="shared" si="15"/>
        <v>00:00:00,00</v>
      </c>
      <c r="B38" s="154" t="str">
        <f t="shared" si="16"/>
        <v>00:00:00,00</v>
      </c>
      <c r="C38" s="154" t="str">
        <f t="shared" si="17"/>
        <v>00:00:00,00</v>
      </c>
      <c r="D38" s="154" t="str">
        <f t="shared" si="18"/>
        <v>00:00:00,00</v>
      </c>
      <c r="E38" s="154" t="str">
        <f t="shared" si="19"/>
        <v>00:00:00,00</v>
      </c>
      <c r="F38" s="154" t="str">
        <f t="shared" si="20"/>
        <v>00:00:00,00</v>
      </c>
      <c r="G38" s="154" t="str">
        <f t="shared" si="21"/>
        <v>00:00:00,00</v>
      </c>
      <c r="H38" s="154" t="str">
        <f t="shared" si="22"/>
        <v>00:00:00,00</v>
      </c>
      <c r="I38" s="154" t="str">
        <f t="shared" si="23"/>
        <v>00:00:00,00</v>
      </c>
      <c r="J38" s="154" t="str">
        <f t="shared" si="24"/>
        <v>00:00:00,00</v>
      </c>
      <c r="K38" s="154" t="str">
        <f t="shared" si="10"/>
        <v>00:00:00,00</v>
      </c>
      <c r="L38" s="164">
        <f t="shared" si="25"/>
        <v>0</v>
      </c>
      <c r="M38" s="164" t="str">
        <f t="shared" si="26"/>
        <v>00</v>
      </c>
      <c r="N38" s="168">
        <f t="shared" si="11"/>
        <v>0</v>
      </c>
      <c r="O38" s="164" t="str">
        <f t="shared" si="27"/>
        <v/>
      </c>
      <c r="P38" s="171" t="str">
        <f t="shared" si="12"/>
        <v>0:00,00</v>
      </c>
      <c r="Q38" s="171" t="str">
        <f t="shared" si="13"/>
        <v>00:00,00</v>
      </c>
      <c r="R38" s="171" t="str">
        <f t="shared" si="28"/>
        <v>00:00,</v>
      </c>
      <c r="S38" s="270"/>
      <c r="T38" s="270"/>
      <c r="U38" s="281"/>
      <c r="V38" s="281"/>
      <c r="W38" s="281"/>
      <c r="X38" s="281"/>
      <c r="Y38" s="264"/>
      <c r="Z38" s="264"/>
      <c r="AA38" s="264"/>
      <c r="AB38" s="264"/>
      <c r="AC38" s="65">
        <f t="shared" ref="AC38" si="132">AJ37</f>
        <v>9</v>
      </c>
      <c r="AD38" s="65" t="str">
        <f t="shared" ref="AD38" si="133">AK37</f>
        <v/>
      </c>
      <c r="AE38" s="65" t="s">
        <v>113</v>
      </c>
      <c r="AF38" s="246"/>
      <c r="AG38" s="246"/>
      <c r="AH38" s="246"/>
      <c r="AI38" s="244"/>
      <c r="AJ38" s="271"/>
      <c r="AK38" s="272"/>
      <c r="AL38" s="273"/>
      <c r="AM38" s="273"/>
      <c r="AN38" s="273"/>
      <c r="AO38" s="273"/>
      <c r="AP38" s="273"/>
      <c r="AQ38" s="273"/>
      <c r="AR38" s="273"/>
      <c r="AS38" s="274"/>
      <c r="AT38" s="274"/>
      <c r="AU38" s="274"/>
      <c r="AV38" s="274"/>
      <c r="AW38" s="274"/>
      <c r="AX38" s="274"/>
      <c r="AY38" s="274"/>
      <c r="AZ38" s="274"/>
      <c r="BA38" s="274"/>
      <c r="BB38" s="274"/>
      <c r="BC38" s="274"/>
      <c r="BD38" s="274"/>
      <c r="BE38" s="275"/>
      <c r="BF38" s="276"/>
      <c r="BG38" s="277"/>
      <c r="BH38" s="275"/>
      <c r="BI38" s="276"/>
      <c r="BJ38" s="276"/>
      <c r="BK38" s="277"/>
      <c r="BL38" s="74" t="str">
        <f>IF(AL37="","",AE38)</f>
        <v/>
      </c>
      <c r="BM38" s="163"/>
      <c r="BN38" s="163"/>
      <c r="BO38" s="163"/>
      <c r="BP38" s="163"/>
      <c r="BQ38" s="163"/>
      <c r="BR38" s="163"/>
      <c r="BS38" s="163"/>
      <c r="BT38" s="163"/>
      <c r="BU38" s="163"/>
      <c r="BV38" s="163"/>
      <c r="BW38" s="163"/>
      <c r="BX38" s="172"/>
      <c r="BY38" s="174" t="str">
        <f t="shared" si="14"/>
        <v/>
      </c>
      <c r="BZ38" s="245"/>
      <c r="CA38" s="263"/>
    </row>
    <row r="39" spans="1:79" ht="19.8" customHeight="1" x14ac:dyDescent="0.3">
      <c r="A39" s="154" t="str">
        <f t="shared" si="15"/>
        <v>00:00:00,00</v>
      </c>
      <c r="B39" s="154" t="str">
        <f t="shared" si="16"/>
        <v>00:00:00,00</v>
      </c>
      <c r="C39" s="154" t="str">
        <f t="shared" si="17"/>
        <v>00:00:00,00</v>
      </c>
      <c r="D39" s="154" t="str">
        <f t="shared" si="18"/>
        <v>00:00:00,00</v>
      </c>
      <c r="E39" s="154" t="str">
        <f t="shared" si="19"/>
        <v>00:00:00,00</v>
      </c>
      <c r="F39" s="154" t="str">
        <f t="shared" si="20"/>
        <v>00:00:00,00</v>
      </c>
      <c r="G39" s="154" t="str">
        <f t="shared" si="21"/>
        <v>00:00:00,00</v>
      </c>
      <c r="H39" s="154" t="str">
        <f t="shared" si="22"/>
        <v>00:00:00,00</v>
      </c>
      <c r="I39" s="154" t="str">
        <f t="shared" si="23"/>
        <v>00:00:00,00</v>
      </c>
      <c r="J39" s="154" t="str">
        <f t="shared" si="24"/>
        <v>00:00:00,00</v>
      </c>
      <c r="K39" s="154" t="str">
        <f t="shared" si="10"/>
        <v>00:00:00,00</v>
      </c>
      <c r="L39" s="164">
        <f t="shared" si="25"/>
        <v>0</v>
      </c>
      <c r="M39" s="164" t="str">
        <f t="shared" si="26"/>
        <v>00</v>
      </c>
      <c r="N39" s="168">
        <f t="shared" si="11"/>
        <v>0</v>
      </c>
      <c r="O39" s="164" t="str">
        <f t="shared" si="27"/>
        <v/>
      </c>
      <c r="P39" s="171" t="str">
        <f t="shared" si="12"/>
        <v>0:00,00</v>
      </c>
      <c r="Q39" s="171" t="str">
        <f t="shared" si="13"/>
        <v>00:00,00</v>
      </c>
      <c r="R39" s="171" t="str">
        <f t="shared" si="28"/>
        <v>00:00,</v>
      </c>
      <c r="S39" s="270"/>
      <c r="T39" s="270"/>
      <c r="U39" s="281"/>
      <c r="V39" s="281"/>
      <c r="W39" s="281"/>
      <c r="X39" s="281"/>
      <c r="Y39" s="264"/>
      <c r="Z39" s="264"/>
      <c r="AA39" s="264"/>
      <c r="AB39" s="264"/>
      <c r="AC39" s="65">
        <f t="shared" ref="AC39:AD39" si="134">AJ37</f>
        <v>9</v>
      </c>
      <c r="AD39" s="65" t="str">
        <f t="shared" si="134"/>
        <v/>
      </c>
      <c r="AE39" s="65" t="s">
        <v>114</v>
      </c>
      <c r="AF39" s="246"/>
      <c r="AG39" s="246"/>
      <c r="AH39" s="246"/>
      <c r="AI39" s="244"/>
      <c r="AJ39" s="271"/>
      <c r="AK39" s="272"/>
      <c r="AL39" s="273"/>
      <c r="AM39" s="273"/>
      <c r="AN39" s="273"/>
      <c r="AO39" s="273"/>
      <c r="AP39" s="273"/>
      <c r="AQ39" s="273"/>
      <c r="AR39" s="273"/>
      <c r="AS39" s="274"/>
      <c r="AT39" s="274"/>
      <c r="AU39" s="274"/>
      <c r="AV39" s="274"/>
      <c r="AW39" s="274"/>
      <c r="AX39" s="274"/>
      <c r="AY39" s="274"/>
      <c r="AZ39" s="274"/>
      <c r="BA39" s="274"/>
      <c r="BB39" s="274"/>
      <c r="BC39" s="274"/>
      <c r="BD39" s="274"/>
      <c r="BE39" s="278"/>
      <c r="BF39" s="279"/>
      <c r="BG39" s="280"/>
      <c r="BH39" s="278"/>
      <c r="BI39" s="279"/>
      <c r="BJ39" s="279"/>
      <c r="BK39" s="280"/>
      <c r="BL39" s="74" t="str">
        <f>IF(AL37="","",AE39)</f>
        <v/>
      </c>
      <c r="BM39" s="163"/>
      <c r="BN39" s="163"/>
      <c r="BO39" s="163"/>
      <c r="BP39" s="163"/>
      <c r="BQ39" s="163"/>
      <c r="BR39" s="163"/>
      <c r="BS39" s="163"/>
      <c r="BT39" s="163"/>
      <c r="BU39" s="163"/>
      <c r="BV39" s="163"/>
      <c r="BW39" s="163"/>
      <c r="BX39" s="172"/>
      <c r="BY39" s="174" t="str">
        <f t="shared" si="14"/>
        <v/>
      </c>
      <c r="BZ39" s="245"/>
      <c r="CA39" s="263"/>
    </row>
    <row r="40" spans="1:79" ht="19.8" customHeight="1" x14ac:dyDescent="0.3">
      <c r="A40" s="154" t="str">
        <f t="shared" si="15"/>
        <v>00:00:00,00</v>
      </c>
      <c r="B40" s="154" t="str">
        <f t="shared" si="16"/>
        <v>00:00:00,00</v>
      </c>
      <c r="C40" s="154" t="str">
        <f t="shared" si="17"/>
        <v>00:00:00,00</v>
      </c>
      <c r="D40" s="154" t="str">
        <f t="shared" si="18"/>
        <v>00:00:00,00</v>
      </c>
      <c r="E40" s="154" t="str">
        <f t="shared" si="19"/>
        <v>00:00:00,00</v>
      </c>
      <c r="F40" s="154" t="str">
        <f t="shared" si="20"/>
        <v>00:00:00,00</v>
      </c>
      <c r="G40" s="154" t="str">
        <f t="shared" si="21"/>
        <v>00:00:00,00</v>
      </c>
      <c r="H40" s="154" t="str">
        <f t="shared" si="22"/>
        <v>00:00:00,00</v>
      </c>
      <c r="I40" s="154" t="str">
        <f t="shared" si="23"/>
        <v>00:00:00,00</v>
      </c>
      <c r="J40" s="154" t="str">
        <f t="shared" si="24"/>
        <v>00:00:00,00</v>
      </c>
      <c r="K40" s="154" t="str">
        <f t="shared" si="10"/>
        <v>00:00:00,00</v>
      </c>
      <c r="L40" s="164">
        <f t="shared" si="25"/>
        <v>0</v>
      </c>
      <c r="M40" s="164" t="str">
        <f t="shared" si="26"/>
        <v>00</v>
      </c>
      <c r="N40" s="168">
        <f t="shared" si="11"/>
        <v>0</v>
      </c>
      <c r="O40" s="164" t="str">
        <f t="shared" si="27"/>
        <v/>
      </c>
      <c r="P40" s="171" t="str">
        <f t="shared" si="12"/>
        <v>0:00,00</v>
      </c>
      <c r="Q40" s="171" t="str">
        <f t="shared" si="13"/>
        <v>00:00,00</v>
      </c>
      <c r="R40" s="171" t="str">
        <f t="shared" si="28"/>
        <v>00:00,</v>
      </c>
      <c r="S40" s="270" t="str">
        <f t="shared" ref="S40" si="135">U40&amp;V40&amp;W40&amp;X40</f>
        <v/>
      </c>
      <c r="T40" s="270" t="str">
        <f>U40&amp;V40&amp;W40&amp;X40&amp;BE40&amp;BH40</f>
        <v/>
      </c>
      <c r="U40" s="281" t="str">
        <f t="shared" ref="U40" si="136">IF(Y40="","",RANK(Y40,$Y$13:$Y$372,1))</f>
        <v/>
      </c>
      <c r="V40" s="281" t="str">
        <f t="shared" ref="V40" si="137">IF(Z40="","",RANK(Z40,$Z$13:$Z$372,1))</f>
        <v/>
      </c>
      <c r="W40" s="281" t="str">
        <f t="shared" ref="W40" si="138">IF(AA40="","",RANK(AA40,$AA$13:$AA$372,1))</f>
        <v/>
      </c>
      <c r="X40" s="281" t="str">
        <f t="shared" ref="X40" si="139">IF(AB40="","",RANK(AB40,$AB$13:$AB$372,1))</f>
        <v/>
      </c>
      <c r="Y40" s="264" t="str">
        <f t="shared" ref="Y40:AB40" si="140">IFERROR(IF(AND($BE40=Y$12,$BH40=Y$11),$BZ40,""),"")</f>
        <v/>
      </c>
      <c r="Z40" s="264" t="str">
        <f t="shared" si="140"/>
        <v/>
      </c>
      <c r="AA40" s="264" t="str">
        <f t="shared" si="140"/>
        <v/>
      </c>
      <c r="AB40" s="264" t="str">
        <f t="shared" si="140"/>
        <v/>
      </c>
      <c r="AC40" s="65">
        <f t="shared" ref="AC40" si="141">AJ40</f>
        <v>10</v>
      </c>
      <c r="AD40" s="65" t="str">
        <f t="shared" ref="AD40" si="142">AK40</f>
        <v/>
      </c>
      <c r="AE40" s="65" t="s">
        <v>112</v>
      </c>
      <c r="AF40" s="246" t="str">
        <f t="shared" ref="AF40" si="143">BY40</f>
        <v/>
      </c>
      <c r="AG40" s="246" t="str">
        <f t="shared" ref="AG40" si="144">BY41</f>
        <v/>
      </c>
      <c r="AH40" s="246" t="str">
        <f t="shared" ref="AH40" si="145">BY42</f>
        <v/>
      </c>
      <c r="AI40" s="244">
        <f t="shared" ref="AI40" si="146">IF(BZ40="",0,1)</f>
        <v>0</v>
      </c>
      <c r="AJ40" s="271">
        <v>10</v>
      </c>
      <c r="AK40" s="272" t="str">
        <f>IF(INDEX('ordem de passagem'!B$13:B$132,MATCH(ajuizamento!$AJ40,'ordem de passagem'!$A$13:$A$132))=0,"",INDEX('ordem de passagem'!B$13:B$132,MATCH(ajuizamento!$AJ40,'ordem de passagem'!$A$13:$A$132)))</f>
        <v/>
      </c>
      <c r="AL40" s="273" t="str">
        <f>IF(INDEX('ordem de passagem'!C$13:C$132,MATCH(ajuizamento!$AJ40,'ordem de passagem'!$A$13:$A$132))=0,"",INDEX('ordem de passagem'!C$13:C$132,MATCH(ajuizamento!$AJ40,'ordem de passagem'!$A$13:$A$132)))</f>
        <v/>
      </c>
      <c r="AM40" s="273"/>
      <c r="AN40" s="273"/>
      <c r="AO40" s="273"/>
      <c r="AP40" s="273"/>
      <c r="AQ40" s="273"/>
      <c r="AR40" s="273"/>
      <c r="AS40" s="274" t="str">
        <f>IF(INDEX('ordem de passagem'!D$13:D$132,MATCH(ajuizamento!$AJ40,'ordem de passagem'!$A$13:$A$132))=0,"",INDEX('ordem de passagem'!D$13:D$132,MATCH(ajuizamento!$AJ40,'ordem de passagem'!$A$13:$A$132)))</f>
        <v/>
      </c>
      <c r="AT40" s="274"/>
      <c r="AU40" s="274"/>
      <c r="AV40" s="274"/>
      <c r="AW40" s="274"/>
      <c r="AX40" s="274"/>
      <c r="AY40" s="274"/>
      <c r="AZ40" s="274" t="str">
        <f>IF(INDEX('ordem de passagem'!E$13:E$132,MATCH(ajuizamento!$AJ40,'ordem de passagem'!$A$13:$A$132))=0,"",INDEX('ordem de passagem'!E$13:E$132,MATCH(ajuizamento!$AJ40,'ordem de passagem'!$A$13:$A$132)))</f>
        <v/>
      </c>
      <c r="BA40" s="274"/>
      <c r="BB40" s="274"/>
      <c r="BC40" s="274"/>
      <c r="BD40" s="274"/>
      <c r="BE40" s="275" t="str">
        <f>IF(INDEX('ordem de passagem'!F$13:F$132,MATCH(ajuizamento!$AJ40,'ordem de passagem'!$A$13:$A$132))=0,"",INDEX('ordem de passagem'!F$13:F$132,MATCH(ajuizamento!$AJ40,'ordem de passagem'!$A$13:$A$132)))</f>
        <v/>
      </c>
      <c r="BF40" s="276"/>
      <c r="BG40" s="277"/>
      <c r="BH40" s="275" t="str">
        <f>IF(INDEX('ordem de passagem'!G$13:G$132,MATCH(ajuizamento!$AJ40,'ordem de passagem'!$A$13:$A$132))=0,"",INDEX('ordem de passagem'!G$13:G$132,MATCH(ajuizamento!$AJ40,'ordem de passagem'!$A$13:$A$132)))</f>
        <v/>
      </c>
      <c r="BI40" s="276"/>
      <c r="BJ40" s="276"/>
      <c r="BK40" s="277"/>
      <c r="BL40" s="74" t="str">
        <f>IF(AL40="","",AE40)</f>
        <v/>
      </c>
      <c r="BM40" s="162"/>
      <c r="BN40" s="162"/>
      <c r="BO40" s="162"/>
      <c r="BP40" s="162"/>
      <c r="BQ40" s="162"/>
      <c r="BR40" s="162"/>
      <c r="BS40" s="162"/>
      <c r="BT40" s="162"/>
      <c r="BU40" s="162"/>
      <c r="BV40" s="162"/>
      <c r="BW40" s="162"/>
      <c r="BX40" s="172"/>
      <c r="BY40" s="174" t="str">
        <f t="shared" si="14"/>
        <v/>
      </c>
      <c r="BZ40" s="245" t="str">
        <f t="shared" si="103"/>
        <v/>
      </c>
      <c r="CA40" s="263"/>
    </row>
    <row r="41" spans="1:79" ht="19.8" customHeight="1" x14ac:dyDescent="0.3">
      <c r="A41" s="154" t="str">
        <f t="shared" si="15"/>
        <v>00:00:00,00</v>
      </c>
      <c r="B41" s="154" t="str">
        <f t="shared" si="16"/>
        <v>00:00:00,00</v>
      </c>
      <c r="C41" s="154" t="str">
        <f t="shared" si="17"/>
        <v>00:00:00,00</v>
      </c>
      <c r="D41" s="154" t="str">
        <f t="shared" si="18"/>
        <v>00:00:00,00</v>
      </c>
      <c r="E41" s="154" t="str">
        <f t="shared" si="19"/>
        <v>00:00:00,00</v>
      </c>
      <c r="F41" s="154" t="str">
        <f t="shared" si="20"/>
        <v>00:00:00,00</v>
      </c>
      <c r="G41" s="154" t="str">
        <f t="shared" si="21"/>
        <v>00:00:00,00</v>
      </c>
      <c r="H41" s="154" t="str">
        <f t="shared" si="22"/>
        <v>00:00:00,00</v>
      </c>
      <c r="I41" s="154" t="str">
        <f t="shared" si="23"/>
        <v>00:00:00,00</v>
      </c>
      <c r="J41" s="154" t="str">
        <f t="shared" si="24"/>
        <v>00:00:00,00</v>
      </c>
      <c r="K41" s="154" t="str">
        <f t="shared" si="10"/>
        <v>00:00:00,00</v>
      </c>
      <c r="L41" s="164">
        <f t="shared" si="25"/>
        <v>0</v>
      </c>
      <c r="M41" s="164" t="str">
        <f t="shared" si="26"/>
        <v>00</v>
      </c>
      <c r="N41" s="168">
        <f t="shared" si="11"/>
        <v>0</v>
      </c>
      <c r="O41" s="164" t="str">
        <f t="shared" si="27"/>
        <v/>
      </c>
      <c r="P41" s="171" t="str">
        <f t="shared" si="12"/>
        <v>0:00,00</v>
      </c>
      <c r="Q41" s="171" t="str">
        <f t="shared" si="13"/>
        <v>00:00,00</v>
      </c>
      <c r="R41" s="171" t="str">
        <f t="shared" si="28"/>
        <v>00:00,</v>
      </c>
      <c r="S41" s="270"/>
      <c r="T41" s="270"/>
      <c r="U41" s="281"/>
      <c r="V41" s="281"/>
      <c r="W41" s="281"/>
      <c r="X41" s="281"/>
      <c r="Y41" s="264"/>
      <c r="Z41" s="264"/>
      <c r="AA41" s="264"/>
      <c r="AB41" s="264"/>
      <c r="AC41" s="65">
        <f t="shared" ref="AC41" si="147">AJ40</f>
        <v>10</v>
      </c>
      <c r="AD41" s="65" t="str">
        <f t="shared" ref="AD41" si="148">AK40</f>
        <v/>
      </c>
      <c r="AE41" s="65" t="s">
        <v>113</v>
      </c>
      <c r="AF41" s="246"/>
      <c r="AG41" s="246"/>
      <c r="AH41" s="246"/>
      <c r="AI41" s="244"/>
      <c r="AJ41" s="271"/>
      <c r="AK41" s="272"/>
      <c r="AL41" s="273"/>
      <c r="AM41" s="273"/>
      <c r="AN41" s="273"/>
      <c r="AO41" s="273"/>
      <c r="AP41" s="273"/>
      <c r="AQ41" s="273"/>
      <c r="AR41" s="273"/>
      <c r="AS41" s="274"/>
      <c r="AT41" s="274"/>
      <c r="AU41" s="274"/>
      <c r="AV41" s="274"/>
      <c r="AW41" s="274"/>
      <c r="AX41" s="274"/>
      <c r="AY41" s="274"/>
      <c r="AZ41" s="274"/>
      <c r="BA41" s="274"/>
      <c r="BB41" s="274"/>
      <c r="BC41" s="274"/>
      <c r="BD41" s="274"/>
      <c r="BE41" s="275"/>
      <c r="BF41" s="276"/>
      <c r="BG41" s="277"/>
      <c r="BH41" s="275"/>
      <c r="BI41" s="276"/>
      <c r="BJ41" s="276"/>
      <c r="BK41" s="277"/>
      <c r="BL41" s="74" t="str">
        <f>IF(AL40="","",AE41)</f>
        <v/>
      </c>
      <c r="BM41" s="163"/>
      <c r="BN41" s="163"/>
      <c r="BO41" s="163"/>
      <c r="BP41" s="163"/>
      <c r="BQ41" s="163"/>
      <c r="BR41" s="163"/>
      <c r="BS41" s="163"/>
      <c r="BT41" s="163"/>
      <c r="BU41" s="163"/>
      <c r="BV41" s="163"/>
      <c r="BW41" s="163"/>
      <c r="BX41" s="172"/>
      <c r="BY41" s="174" t="str">
        <f t="shared" si="14"/>
        <v/>
      </c>
      <c r="BZ41" s="245"/>
      <c r="CA41" s="263"/>
    </row>
    <row r="42" spans="1:79" ht="19.8" customHeight="1" x14ac:dyDescent="0.3">
      <c r="A42" s="154" t="str">
        <f t="shared" si="15"/>
        <v>00:00:00,00</v>
      </c>
      <c r="B42" s="154" t="str">
        <f t="shared" si="16"/>
        <v>00:00:00,00</v>
      </c>
      <c r="C42" s="154" t="str">
        <f t="shared" si="17"/>
        <v>00:00:00,00</v>
      </c>
      <c r="D42" s="154" t="str">
        <f t="shared" si="18"/>
        <v>00:00:00,00</v>
      </c>
      <c r="E42" s="154" t="str">
        <f t="shared" si="19"/>
        <v>00:00:00,00</v>
      </c>
      <c r="F42" s="154" t="str">
        <f t="shared" si="20"/>
        <v>00:00:00,00</v>
      </c>
      <c r="G42" s="154" t="str">
        <f t="shared" si="21"/>
        <v>00:00:00,00</v>
      </c>
      <c r="H42" s="154" t="str">
        <f t="shared" si="22"/>
        <v>00:00:00,00</v>
      </c>
      <c r="I42" s="154" t="str">
        <f t="shared" si="23"/>
        <v>00:00:00,00</v>
      </c>
      <c r="J42" s="154" t="str">
        <f t="shared" si="24"/>
        <v>00:00:00,00</v>
      </c>
      <c r="K42" s="154" t="str">
        <f t="shared" si="10"/>
        <v>00:00:00,00</v>
      </c>
      <c r="L42" s="164">
        <f t="shared" si="25"/>
        <v>0</v>
      </c>
      <c r="M42" s="164" t="str">
        <f t="shared" si="26"/>
        <v>00</v>
      </c>
      <c r="N42" s="168">
        <f t="shared" si="11"/>
        <v>0</v>
      </c>
      <c r="O42" s="164" t="str">
        <f t="shared" si="27"/>
        <v/>
      </c>
      <c r="P42" s="171" t="str">
        <f t="shared" si="12"/>
        <v>0:00,00</v>
      </c>
      <c r="Q42" s="171" t="str">
        <f t="shared" si="13"/>
        <v>00:00,00</v>
      </c>
      <c r="R42" s="171" t="str">
        <f t="shared" si="28"/>
        <v>00:00,</v>
      </c>
      <c r="S42" s="270"/>
      <c r="T42" s="270"/>
      <c r="U42" s="281"/>
      <c r="V42" s="281"/>
      <c r="W42" s="281"/>
      <c r="X42" s="281"/>
      <c r="Y42" s="264"/>
      <c r="Z42" s="264"/>
      <c r="AA42" s="264"/>
      <c r="AB42" s="264"/>
      <c r="AC42" s="65">
        <f t="shared" ref="AC42:AD42" si="149">AJ40</f>
        <v>10</v>
      </c>
      <c r="AD42" s="65" t="str">
        <f t="shared" si="149"/>
        <v/>
      </c>
      <c r="AE42" s="65" t="s">
        <v>114</v>
      </c>
      <c r="AF42" s="246"/>
      <c r="AG42" s="246"/>
      <c r="AH42" s="246"/>
      <c r="AI42" s="244"/>
      <c r="AJ42" s="271"/>
      <c r="AK42" s="272"/>
      <c r="AL42" s="273"/>
      <c r="AM42" s="273"/>
      <c r="AN42" s="273"/>
      <c r="AO42" s="273"/>
      <c r="AP42" s="273"/>
      <c r="AQ42" s="273"/>
      <c r="AR42" s="273"/>
      <c r="AS42" s="274"/>
      <c r="AT42" s="274"/>
      <c r="AU42" s="274"/>
      <c r="AV42" s="274"/>
      <c r="AW42" s="274"/>
      <c r="AX42" s="274"/>
      <c r="AY42" s="274"/>
      <c r="AZ42" s="274"/>
      <c r="BA42" s="274"/>
      <c r="BB42" s="274"/>
      <c r="BC42" s="274"/>
      <c r="BD42" s="274"/>
      <c r="BE42" s="278"/>
      <c r="BF42" s="279"/>
      <c r="BG42" s="280"/>
      <c r="BH42" s="278"/>
      <c r="BI42" s="279"/>
      <c r="BJ42" s="279"/>
      <c r="BK42" s="280"/>
      <c r="BL42" s="74" t="str">
        <f>IF(AL40="","",AE42)</f>
        <v/>
      </c>
      <c r="BM42" s="163"/>
      <c r="BN42" s="163"/>
      <c r="BO42" s="163"/>
      <c r="BP42" s="163"/>
      <c r="BQ42" s="163"/>
      <c r="BR42" s="163"/>
      <c r="BS42" s="163"/>
      <c r="BT42" s="163"/>
      <c r="BU42" s="163"/>
      <c r="BV42" s="163"/>
      <c r="BW42" s="163"/>
      <c r="BX42" s="172"/>
      <c r="BY42" s="174" t="str">
        <f t="shared" si="14"/>
        <v/>
      </c>
      <c r="BZ42" s="245"/>
      <c r="CA42" s="263"/>
    </row>
    <row r="43" spans="1:79" ht="19.8" customHeight="1" x14ac:dyDescent="0.3">
      <c r="A43" s="154" t="str">
        <f t="shared" si="15"/>
        <v>00:00:00,00</v>
      </c>
      <c r="B43" s="154" t="str">
        <f t="shared" si="16"/>
        <v>00:00:00,00</v>
      </c>
      <c r="C43" s="154" t="str">
        <f t="shared" si="17"/>
        <v>00:00:00,00</v>
      </c>
      <c r="D43" s="154" t="str">
        <f t="shared" si="18"/>
        <v>00:00:00,00</v>
      </c>
      <c r="E43" s="154" t="str">
        <f t="shared" si="19"/>
        <v>00:00:00,00</v>
      </c>
      <c r="F43" s="154" t="str">
        <f t="shared" si="20"/>
        <v>00:00:00,00</v>
      </c>
      <c r="G43" s="154" t="str">
        <f t="shared" si="21"/>
        <v>00:00:00,00</v>
      </c>
      <c r="H43" s="154" t="str">
        <f t="shared" si="22"/>
        <v>00:00:00,00</v>
      </c>
      <c r="I43" s="154" t="str">
        <f t="shared" si="23"/>
        <v>00:00:00,00</v>
      </c>
      <c r="J43" s="154" t="str">
        <f t="shared" si="24"/>
        <v>00:00:00,00</v>
      </c>
      <c r="K43" s="154" t="str">
        <f t="shared" si="10"/>
        <v>00:00:00,00</v>
      </c>
      <c r="L43" s="164">
        <f t="shared" si="25"/>
        <v>0</v>
      </c>
      <c r="M43" s="164" t="str">
        <f t="shared" si="26"/>
        <v>00</v>
      </c>
      <c r="N43" s="168">
        <f t="shared" si="11"/>
        <v>0</v>
      </c>
      <c r="O43" s="164" t="str">
        <f t="shared" si="27"/>
        <v/>
      </c>
      <c r="P43" s="171" t="str">
        <f t="shared" si="12"/>
        <v>0:00,00</v>
      </c>
      <c r="Q43" s="171" t="str">
        <f t="shared" si="13"/>
        <v>00:00,00</v>
      </c>
      <c r="R43" s="171" t="str">
        <f t="shared" si="28"/>
        <v>00:00,</v>
      </c>
      <c r="S43" s="270" t="str">
        <f t="shared" ref="S43" si="150">U43&amp;V43&amp;W43&amp;X43</f>
        <v/>
      </c>
      <c r="T43" s="270" t="str">
        <f>U43&amp;V43&amp;W43&amp;X43&amp;BE43&amp;BH43</f>
        <v/>
      </c>
      <c r="U43" s="281" t="str">
        <f t="shared" ref="U43" si="151">IF(Y43="","",RANK(Y43,$Y$13:$Y$372,1))</f>
        <v/>
      </c>
      <c r="V43" s="281" t="str">
        <f t="shared" ref="V43" si="152">IF(Z43="","",RANK(Z43,$Z$13:$Z$372,1))</f>
        <v/>
      </c>
      <c r="W43" s="281" t="str">
        <f t="shared" ref="W43" si="153">IF(AA43="","",RANK(AA43,$AA$13:$AA$372,1))</f>
        <v/>
      </c>
      <c r="X43" s="281" t="str">
        <f t="shared" ref="X43" si="154">IF(AB43="","",RANK(AB43,$AB$13:$AB$372,1))</f>
        <v/>
      </c>
      <c r="Y43" s="264" t="str">
        <f t="shared" ref="Y43:AB43" si="155">IFERROR(IF(AND($BE43=Y$12,$BH43=Y$11),$BZ43,""),"")</f>
        <v/>
      </c>
      <c r="Z43" s="264" t="str">
        <f t="shared" si="155"/>
        <v/>
      </c>
      <c r="AA43" s="264" t="str">
        <f t="shared" si="155"/>
        <v/>
      </c>
      <c r="AB43" s="264" t="str">
        <f t="shared" si="155"/>
        <v/>
      </c>
      <c r="AC43" s="65">
        <f t="shared" ref="AC43" si="156">AJ43</f>
        <v>11</v>
      </c>
      <c r="AD43" s="65" t="str">
        <f t="shared" ref="AD43" si="157">AK43</f>
        <v/>
      </c>
      <c r="AE43" s="65" t="s">
        <v>112</v>
      </c>
      <c r="AF43" s="246" t="str">
        <f t="shared" ref="AF43" si="158">BY43</f>
        <v/>
      </c>
      <c r="AG43" s="246" t="str">
        <f t="shared" ref="AG43" si="159">BY44</f>
        <v/>
      </c>
      <c r="AH43" s="246" t="str">
        <f t="shared" ref="AH43" si="160">BY45</f>
        <v/>
      </c>
      <c r="AI43" s="244">
        <f t="shared" ref="AI43" si="161">IF(BZ43="",0,1)</f>
        <v>0</v>
      </c>
      <c r="AJ43" s="271">
        <v>11</v>
      </c>
      <c r="AK43" s="272" t="str">
        <f>IF(INDEX('ordem de passagem'!B$13:B$132,MATCH(ajuizamento!$AJ43,'ordem de passagem'!$A$13:$A$132))=0,"",INDEX('ordem de passagem'!B$13:B$132,MATCH(ajuizamento!$AJ43,'ordem de passagem'!$A$13:$A$132)))</f>
        <v/>
      </c>
      <c r="AL43" s="273" t="str">
        <f>IF(INDEX('ordem de passagem'!C$13:C$132,MATCH(ajuizamento!$AJ43,'ordem de passagem'!$A$13:$A$132))=0,"",INDEX('ordem de passagem'!C$13:C$132,MATCH(ajuizamento!$AJ43,'ordem de passagem'!$A$13:$A$132)))</f>
        <v/>
      </c>
      <c r="AM43" s="273"/>
      <c r="AN43" s="273"/>
      <c r="AO43" s="273"/>
      <c r="AP43" s="273"/>
      <c r="AQ43" s="273"/>
      <c r="AR43" s="273"/>
      <c r="AS43" s="274" t="str">
        <f>IF(INDEX('ordem de passagem'!D$13:D$132,MATCH(ajuizamento!$AJ43,'ordem de passagem'!$A$13:$A$132))=0,"",INDEX('ordem de passagem'!D$13:D$132,MATCH(ajuizamento!$AJ43,'ordem de passagem'!$A$13:$A$132)))</f>
        <v/>
      </c>
      <c r="AT43" s="274"/>
      <c r="AU43" s="274"/>
      <c r="AV43" s="274"/>
      <c r="AW43" s="274"/>
      <c r="AX43" s="274"/>
      <c r="AY43" s="274"/>
      <c r="AZ43" s="274" t="str">
        <f>IF(INDEX('ordem de passagem'!E$13:E$132,MATCH(ajuizamento!$AJ43,'ordem de passagem'!$A$13:$A$132))=0,"",INDEX('ordem de passagem'!E$13:E$132,MATCH(ajuizamento!$AJ43,'ordem de passagem'!$A$13:$A$132)))</f>
        <v/>
      </c>
      <c r="BA43" s="274"/>
      <c r="BB43" s="274"/>
      <c r="BC43" s="274"/>
      <c r="BD43" s="274"/>
      <c r="BE43" s="275" t="str">
        <f>IF(INDEX('ordem de passagem'!F$13:F$132,MATCH(ajuizamento!$AJ43,'ordem de passagem'!$A$13:$A$132))=0,"",INDEX('ordem de passagem'!F$13:F$132,MATCH(ajuizamento!$AJ43,'ordem de passagem'!$A$13:$A$132)))</f>
        <v/>
      </c>
      <c r="BF43" s="276"/>
      <c r="BG43" s="277"/>
      <c r="BH43" s="275" t="str">
        <f>IF(INDEX('ordem de passagem'!G$13:G$132,MATCH(ajuizamento!$AJ43,'ordem de passagem'!$A$13:$A$132))=0,"",INDEX('ordem de passagem'!G$13:G$132,MATCH(ajuizamento!$AJ43,'ordem de passagem'!$A$13:$A$132)))</f>
        <v/>
      </c>
      <c r="BI43" s="276"/>
      <c r="BJ43" s="276"/>
      <c r="BK43" s="277"/>
      <c r="BL43" s="74" t="str">
        <f>IF(AL43="","",AE43)</f>
        <v/>
      </c>
      <c r="BM43" s="162"/>
      <c r="BN43" s="162"/>
      <c r="BO43" s="162"/>
      <c r="BP43" s="162"/>
      <c r="BQ43" s="162"/>
      <c r="BR43" s="162"/>
      <c r="BS43" s="162"/>
      <c r="BT43" s="162"/>
      <c r="BU43" s="162"/>
      <c r="BV43" s="162"/>
      <c r="BW43" s="162"/>
      <c r="BX43" s="172"/>
      <c r="BY43" s="174" t="str">
        <f t="shared" si="14"/>
        <v/>
      </c>
      <c r="BZ43" s="245" t="str">
        <f t="shared" si="103"/>
        <v/>
      </c>
      <c r="CA43" s="263"/>
    </row>
    <row r="44" spans="1:79" ht="19.8" customHeight="1" x14ac:dyDescent="0.3">
      <c r="A44" s="154" t="str">
        <f t="shared" si="15"/>
        <v>00:00:00,00</v>
      </c>
      <c r="B44" s="154" t="str">
        <f t="shared" si="16"/>
        <v>00:00:00,00</v>
      </c>
      <c r="C44" s="154" t="str">
        <f t="shared" si="17"/>
        <v>00:00:00,00</v>
      </c>
      <c r="D44" s="154" t="str">
        <f t="shared" si="18"/>
        <v>00:00:00,00</v>
      </c>
      <c r="E44" s="154" t="str">
        <f t="shared" si="19"/>
        <v>00:00:00,00</v>
      </c>
      <c r="F44" s="154" t="str">
        <f t="shared" si="20"/>
        <v>00:00:00,00</v>
      </c>
      <c r="G44" s="154" t="str">
        <f t="shared" si="21"/>
        <v>00:00:00,00</v>
      </c>
      <c r="H44" s="154" t="str">
        <f t="shared" si="22"/>
        <v>00:00:00,00</v>
      </c>
      <c r="I44" s="154" t="str">
        <f t="shared" si="23"/>
        <v>00:00:00,00</v>
      </c>
      <c r="J44" s="154" t="str">
        <f t="shared" si="24"/>
        <v>00:00:00,00</v>
      </c>
      <c r="K44" s="154" t="str">
        <f t="shared" si="10"/>
        <v>00:00:00,00</v>
      </c>
      <c r="L44" s="164">
        <f t="shared" si="25"/>
        <v>0</v>
      </c>
      <c r="M44" s="164" t="str">
        <f t="shared" si="26"/>
        <v>00</v>
      </c>
      <c r="N44" s="168">
        <f t="shared" si="11"/>
        <v>0</v>
      </c>
      <c r="O44" s="164" t="str">
        <f t="shared" si="27"/>
        <v/>
      </c>
      <c r="P44" s="171" t="str">
        <f t="shared" si="12"/>
        <v>0:00,00</v>
      </c>
      <c r="Q44" s="171" t="str">
        <f t="shared" si="13"/>
        <v>00:00,00</v>
      </c>
      <c r="R44" s="171" t="str">
        <f t="shared" si="28"/>
        <v>00:00,</v>
      </c>
      <c r="S44" s="270"/>
      <c r="T44" s="270"/>
      <c r="U44" s="281"/>
      <c r="V44" s="281"/>
      <c r="W44" s="281"/>
      <c r="X44" s="281"/>
      <c r="Y44" s="264"/>
      <c r="Z44" s="264"/>
      <c r="AA44" s="264"/>
      <c r="AB44" s="264"/>
      <c r="AC44" s="65">
        <f t="shared" ref="AC44" si="162">AJ43</f>
        <v>11</v>
      </c>
      <c r="AD44" s="65" t="str">
        <f t="shared" ref="AD44" si="163">AK43</f>
        <v/>
      </c>
      <c r="AE44" s="65" t="s">
        <v>113</v>
      </c>
      <c r="AF44" s="246"/>
      <c r="AG44" s="246"/>
      <c r="AH44" s="246"/>
      <c r="AI44" s="244"/>
      <c r="AJ44" s="271"/>
      <c r="AK44" s="272"/>
      <c r="AL44" s="273"/>
      <c r="AM44" s="273"/>
      <c r="AN44" s="273"/>
      <c r="AO44" s="273"/>
      <c r="AP44" s="273"/>
      <c r="AQ44" s="273"/>
      <c r="AR44" s="273"/>
      <c r="AS44" s="274"/>
      <c r="AT44" s="274"/>
      <c r="AU44" s="274"/>
      <c r="AV44" s="274"/>
      <c r="AW44" s="274"/>
      <c r="AX44" s="274"/>
      <c r="AY44" s="274"/>
      <c r="AZ44" s="274"/>
      <c r="BA44" s="274"/>
      <c r="BB44" s="274"/>
      <c r="BC44" s="274"/>
      <c r="BD44" s="274"/>
      <c r="BE44" s="275"/>
      <c r="BF44" s="276"/>
      <c r="BG44" s="277"/>
      <c r="BH44" s="275"/>
      <c r="BI44" s="276"/>
      <c r="BJ44" s="276"/>
      <c r="BK44" s="277"/>
      <c r="BL44" s="74" t="str">
        <f>IF(AL43="","",AE44)</f>
        <v/>
      </c>
      <c r="BM44" s="163"/>
      <c r="BN44" s="163"/>
      <c r="BO44" s="163"/>
      <c r="BP44" s="163"/>
      <c r="BQ44" s="163"/>
      <c r="BR44" s="163"/>
      <c r="BS44" s="163"/>
      <c r="BT44" s="163"/>
      <c r="BU44" s="163"/>
      <c r="BV44" s="163"/>
      <c r="BW44" s="163"/>
      <c r="BX44" s="172"/>
      <c r="BY44" s="174" t="str">
        <f t="shared" si="14"/>
        <v/>
      </c>
      <c r="BZ44" s="245"/>
      <c r="CA44" s="263"/>
    </row>
    <row r="45" spans="1:79" ht="19.8" customHeight="1" x14ac:dyDescent="0.3">
      <c r="A45" s="154" t="str">
        <f t="shared" si="15"/>
        <v>00:00:00,00</v>
      </c>
      <c r="B45" s="154" t="str">
        <f t="shared" si="16"/>
        <v>00:00:00,00</v>
      </c>
      <c r="C45" s="154" t="str">
        <f t="shared" si="17"/>
        <v>00:00:00,00</v>
      </c>
      <c r="D45" s="154" t="str">
        <f t="shared" si="18"/>
        <v>00:00:00,00</v>
      </c>
      <c r="E45" s="154" t="str">
        <f t="shared" si="19"/>
        <v>00:00:00,00</v>
      </c>
      <c r="F45" s="154" t="str">
        <f t="shared" si="20"/>
        <v>00:00:00,00</v>
      </c>
      <c r="G45" s="154" t="str">
        <f t="shared" si="21"/>
        <v>00:00:00,00</v>
      </c>
      <c r="H45" s="154" t="str">
        <f t="shared" si="22"/>
        <v>00:00:00,00</v>
      </c>
      <c r="I45" s="154" t="str">
        <f t="shared" si="23"/>
        <v>00:00:00,00</v>
      </c>
      <c r="J45" s="154" t="str">
        <f t="shared" si="24"/>
        <v>00:00:00,00</v>
      </c>
      <c r="K45" s="154" t="str">
        <f t="shared" si="10"/>
        <v>00:00:00,00</v>
      </c>
      <c r="L45" s="164">
        <f t="shared" si="25"/>
        <v>0</v>
      </c>
      <c r="M45" s="164" t="str">
        <f t="shared" si="26"/>
        <v>00</v>
      </c>
      <c r="N45" s="168">
        <f t="shared" si="11"/>
        <v>0</v>
      </c>
      <c r="O45" s="164" t="str">
        <f t="shared" si="27"/>
        <v/>
      </c>
      <c r="P45" s="171" t="str">
        <f t="shared" si="12"/>
        <v>0:00,00</v>
      </c>
      <c r="Q45" s="171" t="str">
        <f t="shared" si="13"/>
        <v>00:00,00</v>
      </c>
      <c r="R45" s="171" t="str">
        <f t="shared" si="28"/>
        <v>00:00,</v>
      </c>
      <c r="S45" s="270"/>
      <c r="T45" s="270"/>
      <c r="U45" s="281"/>
      <c r="V45" s="281"/>
      <c r="W45" s="281"/>
      <c r="X45" s="281"/>
      <c r="Y45" s="264"/>
      <c r="Z45" s="264"/>
      <c r="AA45" s="264"/>
      <c r="AB45" s="264"/>
      <c r="AC45" s="65">
        <f t="shared" ref="AC45:AD45" si="164">AJ43</f>
        <v>11</v>
      </c>
      <c r="AD45" s="65" t="str">
        <f t="shared" si="164"/>
        <v/>
      </c>
      <c r="AE45" s="65" t="s">
        <v>114</v>
      </c>
      <c r="AF45" s="246"/>
      <c r="AG45" s="246"/>
      <c r="AH45" s="246"/>
      <c r="AI45" s="244"/>
      <c r="AJ45" s="271"/>
      <c r="AK45" s="272"/>
      <c r="AL45" s="273"/>
      <c r="AM45" s="273"/>
      <c r="AN45" s="273"/>
      <c r="AO45" s="273"/>
      <c r="AP45" s="273"/>
      <c r="AQ45" s="273"/>
      <c r="AR45" s="273"/>
      <c r="AS45" s="274"/>
      <c r="AT45" s="274"/>
      <c r="AU45" s="274"/>
      <c r="AV45" s="274"/>
      <c r="AW45" s="274"/>
      <c r="AX45" s="274"/>
      <c r="AY45" s="274"/>
      <c r="AZ45" s="274"/>
      <c r="BA45" s="274"/>
      <c r="BB45" s="274"/>
      <c r="BC45" s="274"/>
      <c r="BD45" s="274"/>
      <c r="BE45" s="278"/>
      <c r="BF45" s="279"/>
      <c r="BG45" s="280"/>
      <c r="BH45" s="278"/>
      <c r="BI45" s="279"/>
      <c r="BJ45" s="279"/>
      <c r="BK45" s="280"/>
      <c r="BL45" s="74" t="str">
        <f>IF(AL43="","",AE45)</f>
        <v/>
      </c>
      <c r="BM45" s="163"/>
      <c r="BN45" s="163"/>
      <c r="BO45" s="163"/>
      <c r="BP45" s="163"/>
      <c r="BQ45" s="163"/>
      <c r="BR45" s="163"/>
      <c r="BS45" s="163"/>
      <c r="BT45" s="163"/>
      <c r="BU45" s="163"/>
      <c r="BV45" s="163"/>
      <c r="BW45" s="163"/>
      <c r="BX45" s="172"/>
      <c r="BY45" s="174" t="str">
        <f t="shared" si="14"/>
        <v/>
      </c>
      <c r="BZ45" s="245"/>
      <c r="CA45" s="263"/>
    </row>
    <row r="46" spans="1:79" ht="19.8" customHeight="1" x14ac:dyDescent="0.3">
      <c r="A46" s="154" t="str">
        <f t="shared" si="15"/>
        <v>00:00:00,00</v>
      </c>
      <c r="B46" s="154" t="str">
        <f t="shared" si="16"/>
        <v>00:00:00,00</v>
      </c>
      <c r="C46" s="154" t="str">
        <f t="shared" si="17"/>
        <v>00:00:00,00</v>
      </c>
      <c r="D46" s="154" t="str">
        <f t="shared" si="18"/>
        <v>00:00:00,00</v>
      </c>
      <c r="E46" s="154" t="str">
        <f t="shared" si="19"/>
        <v>00:00:00,00</v>
      </c>
      <c r="F46" s="154" t="str">
        <f t="shared" si="20"/>
        <v>00:00:00,00</v>
      </c>
      <c r="G46" s="154" t="str">
        <f t="shared" si="21"/>
        <v>00:00:00,00</v>
      </c>
      <c r="H46" s="154" t="str">
        <f t="shared" si="22"/>
        <v>00:00:00,00</v>
      </c>
      <c r="I46" s="154" t="str">
        <f t="shared" si="23"/>
        <v>00:00:00,00</v>
      </c>
      <c r="J46" s="154" t="str">
        <f t="shared" si="24"/>
        <v>00:00:00,00</v>
      </c>
      <c r="K46" s="154" t="str">
        <f t="shared" si="10"/>
        <v>00:00:00,00</v>
      </c>
      <c r="L46" s="164">
        <f t="shared" si="25"/>
        <v>0</v>
      </c>
      <c r="M46" s="164" t="str">
        <f t="shared" si="26"/>
        <v>00</v>
      </c>
      <c r="N46" s="168">
        <f t="shared" si="11"/>
        <v>0</v>
      </c>
      <c r="O46" s="164" t="str">
        <f t="shared" si="27"/>
        <v/>
      </c>
      <c r="P46" s="171" t="str">
        <f t="shared" si="12"/>
        <v>0:00,00</v>
      </c>
      <c r="Q46" s="171" t="str">
        <f t="shared" si="13"/>
        <v>00:00,00</v>
      </c>
      <c r="R46" s="171" t="str">
        <f t="shared" si="28"/>
        <v>00:00,</v>
      </c>
      <c r="S46" s="270" t="str">
        <f t="shared" ref="S46" si="165">U46&amp;V46&amp;W46&amp;X46</f>
        <v/>
      </c>
      <c r="T46" s="270" t="str">
        <f>U46&amp;V46&amp;W46&amp;X46&amp;BE46&amp;BH46</f>
        <v/>
      </c>
      <c r="U46" s="281" t="str">
        <f t="shared" ref="U46" si="166">IF(Y46="","",RANK(Y46,$Y$13:$Y$372,1))</f>
        <v/>
      </c>
      <c r="V46" s="281" t="str">
        <f t="shared" ref="V46" si="167">IF(Z46="","",RANK(Z46,$Z$13:$Z$372,1))</f>
        <v/>
      </c>
      <c r="W46" s="281" t="str">
        <f t="shared" ref="W46" si="168">IF(AA46="","",RANK(AA46,$AA$13:$AA$372,1))</f>
        <v/>
      </c>
      <c r="X46" s="281" t="str">
        <f t="shared" ref="X46" si="169">IF(AB46="","",RANK(AB46,$AB$13:$AB$372,1))</f>
        <v/>
      </c>
      <c r="Y46" s="264" t="str">
        <f t="shared" ref="Y46:AB46" si="170">IFERROR(IF(AND($BE46=Y$12,$BH46=Y$11),$BZ46,""),"")</f>
        <v/>
      </c>
      <c r="Z46" s="264" t="str">
        <f t="shared" si="170"/>
        <v/>
      </c>
      <c r="AA46" s="264" t="str">
        <f t="shared" si="170"/>
        <v/>
      </c>
      <c r="AB46" s="264" t="str">
        <f t="shared" si="170"/>
        <v/>
      </c>
      <c r="AC46" s="65">
        <f t="shared" ref="AC46" si="171">AJ46</f>
        <v>12</v>
      </c>
      <c r="AD46" s="65" t="str">
        <f t="shared" ref="AD46" si="172">AK46</f>
        <v/>
      </c>
      <c r="AE46" s="65" t="s">
        <v>112</v>
      </c>
      <c r="AF46" s="246" t="str">
        <f t="shared" ref="AF46" si="173">BY46</f>
        <v/>
      </c>
      <c r="AG46" s="246" t="str">
        <f t="shared" ref="AG46" si="174">BY47</f>
        <v/>
      </c>
      <c r="AH46" s="246" t="str">
        <f t="shared" ref="AH46" si="175">BY48</f>
        <v/>
      </c>
      <c r="AI46" s="244">
        <f t="shared" ref="AI46" si="176">IF(BZ46="",0,1)</f>
        <v>0</v>
      </c>
      <c r="AJ46" s="271">
        <v>12</v>
      </c>
      <c r="AK46" s="272" t="str">
        <f>IF(INDEX('ordem de passagem'!B$13:B$132,MATCH(ajuizamento!$AJ46,'ordem de passagem'!$A$13:$A$132))=0,"",INDEX('ordem de passagem'!B$13:B$132,MATCH(ajuizamento!$AJ46,'ordem de passagem'!$A$13:$A$132)))</f>
        <v/>
      </c>
      <c r="AL46" s="273" t="str">
        <f>IF(INDEX('ordem de passagem'!C$13:C$132,MATCH(ajuizamento!$AJ46,'ordem de passagem'!$A$13:$A$132))=0,"",INDEX('ordem de passagem'!C$13:C$132,MATCH(ajuizamento!$AJ46,'ordem de passagem'!$A$13:$A$132)))</f>
        <v/>
      </c>
      <c r="AM46" s="273"/>
      <c r="AN46" s="273"/>
      <c r="AO46" s="273"/>
      <c r="AP46" s="273"/>
      <c r="AQ46" s="273"/>
      <c r="AR46" s="273"/>
      <c r="AS46" s="274" t="str">
        <f>IF(INDEX('ordem de passagem'!D$13:D$132,MATCH(ajuizamento!$AJ46,'ordem de passagem'!$A$13:$A$132))=0,"",INDEX('ordem de passagem'!D$13:D$132,MATCH(ajuizamento!$AJ46,'ordem de passagem'!$A$13:$A$132)))</f>
        <v/>
      </c>
      <c r="AT46" s="274"/>
      <c r="AU46" s="274"/>
      <c r="AV46" s="274"/>
      <c r="AW46" s="274"/>
      <c r="AX46" s="274"/>
      <c r="AY46" s="274"/>
      <c r="AZ46" s="274" t="str">
        <f>IF(INDEX('ordem de passagem'!E$13:E$132,MATCH(ajuizamento!$AJ46,'ordem de passagem'!$A$13:$A$132))=0,"",INDEX('ordem de passagem'!E$13:E$132,MATCH(ajuizamento!$AJ46,'ordem de passagem'!$A$13:$A$132)))</f>
        <v/>
      </c>
      <c r="BA46" s="274"/>
      <c r="BB46" s="274"/>
      <c r="BC46" s="274"/>
      <c r="BD46" s="274"/>
      <c r="BE46" s="275" t="str">
        <f>IF(INDEX('ordem de passagem'!F$13:F$132,MATCH(ajuizamento!$AJ46,'ordem de passagem'!$A$13:$A$132))=0,"",INDEX('ordem de passagem'!F$13:F$132,MATCH(ajuizamento!$AJ46,'ordem de passagem'!$A$13:$A$132)))</f>
        <v/>
      </c>
      <c r="BF46" s="276"/>
      <c r="BG46" s="277"/>
      <c r="BH46" s="275" t="str">
        <f>IF(INDEX('ordem de passagem'!G$13:G$132,MATCH(ajuizamento!$AJ46,'ordem de passagem'!$A$13:$A$132))=0,"",INDEX('ordem de passagem'!G$13:G$132,MATCH(ajuizamento!$AJ46,'ordem de passagem'!$A$13:$A$132)))</f>
        <v/>
      </c>
      <c r="BI46" s="276"/>
      <c r="BJ46" s="276"/>
      <c r="BK46" s="277"/>
      <c r="BL46" s="74" t="str">
        <f>IF(AL46="","",AE46)</f>
        <v/>
      </c>
      <c r="BM46" s="162"/>
      <c r="BN46" s="162"/>
      <c r="BO46" s="162"/>
      <c r="BP46" s="162"/>
      <c r="BQ46" s="162"/>
      <c r="BR46" s="162"/>
      <c r="BS46" s="162"/>
      <c r="BT46" s="162"/>
      <c r="BU46" s="162"/>
      <c r="BV46" s="162"/>
      <c r="BW46" s="162"/>
      <c r="BX46" s="172"/>
      <c r="BY46" s="174" t="str">
        <f t="shared" si="14"/>
        <v/>
      </c>
      <c r="BZ46" s="245" t="str">
        <f t="shared" si="103"/>
        <v/>
      </c>
      <c r="CA46" s="263"/>
    </row>
    <row r="47" spans="1:79" ht="19.8" customHeight="1" x14ac:dyDescent="0.3">
      <c r="A47" s="154" t="str">
        <f t="shared" si="15"/>
        <v>00:00:00,00</v>
      </c>
      <c r="B47" s="154" t="str">
        <f t="shared" si="16"/>
        <v>00:00:00,00</v>
      </c>
      <c r="C47" s="154" t="str">
        <f t="shared" si="17"/>
        <v>00:00:00,00</v>
      </c>
      <c r="D47" s="154" t="str">
        <f t="shared" si="18"/>
        <v>00:00:00,00</v>
      </c>
      <c r="E47" s="154" t="str">
        <f t="shared" si="19"/>
        <v>00:00:00,00</v>
      </c>
      <c r="F47" s="154" t="str">
        <f t="shared" si="20"/>
        <v>00:00:00,00</v>
      </c>
      <c r="G47" s="154" t="str">
        <f t="shared" si="21"/>
        <v>00:00:00,00</v>
      </c>
      <c r="H47" s="154" t="str">
        <f t="shared" si="22"/>
        <v>00:00:00,00</v>
      </c>
      <c r="I47" s="154" t="str">
        <f t="shared" si="23"/>
        <v>00:00:00,00</v>
      </c>
      <c r="J47" s="154" t="str">
        <f t="shared" si="24"/>
        <v>00:00:00,00</v>
      </c>
      <c r="K47" s="154" t="str">
        <f t="shared" si="10"/>
        <v>00:00:00,00</v>
      </c>
      <c r="L47" s="164">
        <f t="shared" si="25"/>
        <v>0</v>
      </c>
      <c r="M47" s="164" t="str">
        <f t="shared" si="26"/>
        <v>00</v>
      </c>
      <c r="N47" s="168">
        <f t="shared" si="11"/>
        <v>0</v>
      </c>
      <c r="O47" s="164" t="str">
        <f t="shared" si="27"/>
        <v/>
      </c>
      <c r="P47" s="171" t="str">
        <f t="shared" si="12"/>
        <v>0:00,00</v>
      </c>
      <c r="Q47" s="171" t="str">
        <f t="shared" si="13"/>
        <v>00:00,00</v>
      </c>
      <c r="R47" s="171" t="str">
        <f t="shared" si="28"/>
        <v>00:00,</v>
      </c>
      <c r="S47" s="270"/>
      <c r="T47" s="270"/>
      <c r="U47" s="281"/>
      <c r="V47" s="281"/>
      <c r="W47" s="281"/>
      <c r="X47" s="281"/>
      <c r="Y47" s="264"/>
      <c r="Z47" s="264"/>
      <c r="AA47" s="264"/>
      <c r="AB47" s="264"/>
      <c r="AC47" s="65">
        <f t="shared" ref="AC47" si="177">AJ46</f>
        <v>12</v>
      </c>
      <c r="AD47" s="65" t="str">
        <f t="shared" ref="AD47" si="178">AK46</f>
        <v/>
      </c>
      <c r="AE47" s="65" t="s">
        <v>113</v>
      </c>
      <c r="AF47" s="246"/>
      <c r="AG47" s="246"/>
      <c r="AH47" s="246"/>
      <c r="AI47" s="244"/>
      <c r="AJ47" s="271"/>
      <c r="AK47" s="272"/>
      <c r="AL47" s="273"/>
      <c r="AM47" s="273"/>
      <c r="AN47" s="273"/>
      <c r="AO47" s="273"/>
      <c r="AP47" s="273"/>
      <c r="AQ47" s="273"/>
      <c r="AR47" s="273"/>
      <c r="AS47" s="274"/>
      <c r="AT47" s="274"/>
      <c r="AU47" s="274"/>
      <c r="AV47" s="274"/>
      <c r="AW47" s="274"/>
      <c r="AX47" s="274"/>
      <c r="AY47" s="274"/>
      <c r="AZ47" s="274"/>
      <c r="BA47" s="274"/>
      <c r="BB47" s="274"/>
      <c r="BC47" s="274"/>
      <c r="BD47" s="274"/>
      <c r="BE47" s="275"/>
      <c r="BF47" s="276"/>
      <c r="BG47" s="277"/>
      <c r="BH47" s="275"/>
      <c r="BI47" s="276"/>
      <c r="BJ47" s="276"/>
      <c r="BK47" s="277"/>
      <c r="BL47" s="74" t="str">
        <f>IF(AL46="","",AE47)</f>
        <v/>
      </c>
      <c r="BM47" s="163"/>
      <c r="BN47" s="163"/>
      <c r="BO47" s="163"/>
      <c r="BP47" s="163"/>
      <c r="BQ47" s="163"/>
      <c r="BR47" s="163"/>
      <c r="BS47" s="163"/>
      <c r="BT47" s="163"/>
      <c r="BU47" s="163"/>
      <c r="BV47" s="163"/>
      <c r="BW47" s="163"/>
      <c r="BX47" s="172"/>
      <c r="BY47" s="174" t="str">
        <f t="shared" si="14"/>
        <v/>
      </c>
      <c r="BZ47" s="245"/>
      <c r="CA47" s="263"/>
    </row>
    <row r="48" spans="1:79" ht="19.8" customHeight="1" x14ac:dyDescent="0.3">
      <c r="A48" s="154" t="str">
        <f t="shared" si="15"/>
        <v>00:00:00,00</v>
      </c>
      <c r="B48" s="154" t="str">
        <f t="shared" si="16"/>
        <v>00:00:00,00</v>
      </c>
      <c r="C48" s="154" t="str">
        <f t="shared" si="17"/>
        <v>00:00:00,00</v>
      </c>
      <c r="D48" s="154" t="str">
        <f t="shared" si="18"/>
        <v>00:00:00,00</v>
      </c>
      <c r="E48" s="154" t="str">
        <f t="shared" si="19"/>
        <v>00:00:00,00</v>
      </c>
      <c r="F48" s="154" t="str">
        <f t="shared" si="20"/>
        <v>00:00:00,00</v>
      </c>
      <c r="G48" s="154" t="str">
        <f t="shared" si="21"/>
        <v>00:00:00,00</v>
      </c>
      <c r="H48" s="154" t="str">
        <f t="shared" si="22"/>
        <v>00:00:00,00</v>
      </c>
      <c r="I48" s="154" t="str">
        <f t="shared" si="23"/>
        <v>00:00:00,00</v>
      </c>
      <c r="J48" s="154" t="str">
        <f t="shared" si="24"/>
        <v>00:00:00,00</v>
      </c>
      <c r="K48" s="154" t="str">
        <f t="shared" si="10"/>
        <v>00:00:00,00</v>
      </c>
      <c r="L48" s="164">
        <f t="shared" si="25"/>
        <v>0</v>
      </c>
      <c r="M48" s="164" t="str">
        <f t="shared" si="26"/>
        <v>00</v>
      </c>
      <c r="N48" s="168">
        <f t="shared" si="11"/>
        <v>0</v>
      </c>
      <c r="O48" s="164" t="str">
        <f t="shared" si="27"/>
        <v/>
      </c>
      <c r="P48" s="171" t="str">
        <f t="shared" si="12"/>
        <v>0:00,00</v>
      </c>
      <c r="Q48" s="171" t="str">
        <f t="shared" si="13"/>
        <v>00:00,00</v>
      </c>
      <c r="R48" s="171" t="str">
        <f t="shared" si="28"/>
        <v>00:00,</v>
      </c>
      <c r="S48" s="270"/>
      <c r="T48" s="270"/>
      <c r="U48" s="281"/>
      <c r="V48" s="281"/>
      <c r="W48" s="281"/>
      <c r="X48" s="281"/>
      <c r="Y48" s="264"/>
      <c r="Z48" s="264"/>
      <c r="AA48" s="264"/>
      <c r="AB48" s="264"/>
      <c r="AC48" s="65">
        <f t="shared" ref="AC48:AD48" si="179">AJ46</f>
        <v>12</v>
      </c>
      <c r="AD48" s="65" t="str">
        <f t="shared" si="179"/>
        <v/>
      </c>
      <c r="AE48" s="65" t="s">
        <v>114</v>
      </c>
      <c r="AF48" s="246"/>
      <c r="AG48" s="246"/>
      <c r="AH48" s="246"/>
      <c r="AI48" s="244"/>
      <c r="AJ48" s="271"/>
      <c r="AK48" s="272"/>
      <c r="AL48" s="273"/>
      <c r="AM48" s="273"/>
      <c r="AN48" s="273"/>
      <c r="AO48" s="273"/>
      <c r="AP48" s="273"/>
      <c r="AQ48" s="273"/>
      <c r="AR48" s="273"/>
      <c r="AS48" s="274"/>
      <c r="AT48" s="274"/>
      <c r="AU48" s="274"/>
      <c r="AV48" s="274"/>
      <c r="AW48" s="274"/>
      <c r="AX48" s="274"/>
      <c r="AY48" s="274"/>
      <c r="AZ48" s="274"/>
      <c r="BA48" s="274"/>
      <c r="BB48" s="274"/>
      <c r="BC48" s="274"/>
      <c r="BD48" s="274"/>
      <c r="BE48" s="278"/>
      <c r="BF48" s="279"/>
      <c r="BG48" s="280"/>
      <c r="BH48" s="278"/>
      <c r="BI48" s="279"/>
      <c r="BJ48" s="279"/>
      <c r="BK48" s="280"/>
      <c r="BL48" s="74" t="str">
        <f>IF(AL46="","",AE48)</f>
        <v/>
      </c>
      <c r="BM48" s="163"/>
      <c r="BN48" s="163"/>
      <c r="BO48" s="163"/>
      <c r="BP48" s="163"/>
      <c r="BQ48" s="163"/>
      <c r="BR48" s="163"/>
      <c r="BS48" s="163"/>
      <c r="BT48" s="163"/>
      <c r="BU48" s="163"/>
      <c r="BV48" s="163"/>
      <c r="BW48" s="163"/>
      <c r="BX48" s="172"/>
      <c r="BY48" s="174" t="str">
        <f t="shared" si="14"/>
        <v/>
      </c>
      <c r="BZ48" s="245"/>
      <c r="CA48" s="263"/>
    </row>
    <row r="49" spans="1:79" ht="19.8" customHeight="1" x14ac:dyDescent="0.3">
      <c r="A49" s="154" t="str">
        <f t="shared" si="15"/>
        <v>00:00:00,00</v>
      </c>
      <c r="B49" s="154" t="str">
        <f t="shared" si="16"/>
        <v>00:00:00,00</v>
      </c>
      <c r="C49" s="154" t="str">
        <f t="shared" si="17"/>
        <v>00:00:00,00</v>
      </c>
      <c r="D49" s="154" t="str">
        <f t="shared" si="18"/>
        <v>00:00:00,00</v>
      </c>
      <c r="E49" s="154" t="str">
        <f t="shared" si="19"/>
        <v>00:00:00,00</v>
      </c>
      <c r="F49" s="154" t="str">
        <f t="shared" si="20"/>
        <v>00:00:00,00</v>
      </c>
      <c r="G49" s="154" t="str">
        <f t="shared" si="21"/>
        <v>00:00:00,00</v>
      </c>
      <c r="H49" s="154" t="str">
        <f t="shared" si="22"/>
        <v>00:00:00,00</v>
      </c>
      <c r="I49" s="154" t="str">
        <f t="shared" si="23"/>
        <v>00:00:00,00</v>
      </c>
      <c r="J49" s="154" t="str">
        <f t="shared" si="24"/>
        <v>00:00:00,00</v>
      </c>
      <c r="K49" s="154" t="str">
        <f t="shared" si="10"/>
        <v>00:00:00,00</v>
      </c>
      <c r="L49" s="164">
        <f t="shared" si="25"/>
        <v>0</v>
      </c>
      <c r="M49" s="164" t="str">
        <f t="shared" si="26"/>
        <v>00</v>
      </c>
      <c r="N49" s="168">
        <f t="shared" si="11"/>
        <v>0</v>
      </c>
      <c r="O49" s="164" t="str">
        <f t="shared" si="27"/>
        <v/>
      </c>
      <c r="P49" s="171" t="str">
        <f t="shared" si="12"/>
        <v>0:00,00</v>
      </c>
      <c r="Q49" s="171" t="str">
        <f t="shared" si="13"/>
        <v>00:00,00</v>
      </c>
      <c r="R49" s="171" t="str">
        <f t="shared" si="28"/>
        <v>00:00,</v>
      </c>
      <c r="S49" s="270" t="str">
        <f t="shared" ref="S49" si="180">U49&amp;V49&amp;W49&amp;X49</f>
        <v/>
      </c>
      <c r="T49" s="270" t="str">
        <f>U49&amp;V49&amp;W49&amp;X49&amp;BE49&amp;BH49</f>
        <v/>
      </c>
      <c r="U49" s="281" t="str">
        <f t="shared" ref="U49" si="181">IF(Y49="","",RANK(Y49,$Y$13:$Y$372,1))</f>
        <v/>
      </c>
      <c r="V49" s="281" t="str">
        <f t="shared" ref="V49" si="182">IF(Z49="","",RANK(Z49,$Z$13:$Z$372,1))</f>
        <v/>
      </c>
      <c r="W49" s="281" t="str">
        <f t="shared" ref="W49" si="183">IF(AA49="","",RANK(AA49,$AA$13:$AA$372,1))</f>
        <v/>
      </c>
      <c r="X49" s="281" t="str">
        <f t="shared" ref="X49" si="184">IF(AB49="","",RANK(AB49,$AB$13:$AB$372,1))</f>
        <v/>
      </c>
      <c r="Y49" s="264" t="str">
        <f t="shared" ref="Y49:AB49" si="185">IFERROR(IF(AND($BE49=Y$12,$BH49=Y$11),$BZ49,""),"")</f>
        <v/>
      </c>
      <c r="Z49" s="264" t="str">
        <f t="shared" si="185"/>
        <v/>
      </c>
      <c r="AA49" s="264" t="str">
        <f t="shared" si="185"/>
        <v/>
      </c>
      <c r="AB49" s="264" t="str">
        <f t="shared" si="185"/>
        <v/>
      </c>
      <c r="AC49" s="65">
        <f t="shared" ref="AC49" si="186">AJ49</f>
        <v>13</v>
      </c>
      <c r="AD49" s="65" t="str">
        <f t="shared" ref="AD49" si="187">AK49</f>
        <v/>
      </c>
      <c r="AE49" s="65" t="s">
        <v>112</v>
      </c>
      <c r="AF49" s="246" t="str">
        <f t="shared" ref="AF49" si="188">BY49</f>
        <v/>
      </c>
      <c r="AG49" s="246" t="str">
        <f t="shared" ref="AG49" si="189">BY50</f>
        <v/>
      </c>
      <c r="AH49" s="246" t="str">
        <f t="shared" ref="AH49" si="190">BY51</f>
        <v/>
      </c>
      <c r="AI49" s="244">
        <f t="shared" ref="AI49" si="191">IF(BZ49="",0,1)</f>
        <v>0</v>
      </c>
      <c r="AJ49" s="271">
        <v>13</v>
      </c>
      <c r="AK49" s="272" t="str">
        <f>IF(INDEX('ordem de passagem'!B$13:B$132,MATCH(ajuizamento!$AJ49,'ordem de passagem'!$A$13:$A$132))=0,"",INDEX('ordem de passagem'!B$13:B$132,MATCH(ajuizamento!$AJ49,'ordem de passagem'!$A$13:$A$132)))</f>
        <v/>
      </c>
      <c r="AL49" s="273" t="str">
        <f>IF(INDEX('ordem de passagem'!C$13:C$132,MATCH(ajuizamento!$AJ49,'ordem de passagem'!$A$13:$A$132))=0,"",INDEX('ordem de passagem'!C$13:C$132,MATCH(ajuizamento!$AJ49,'ordem de passagem'!$A$13:$A$132)))</f>
        <v/>
      </c>
      <c r="AM49" s="273"/>
      <c r="AN49" s="273"/>
      <c r="AO49" s="273"/>
      <c r="AP49" s="273"/>
      <c r="AQ49" s="273"/>
      <c r="AR49" s="273"/>
      <c r="AS49" s="274" t="str">
        <f>IF(INDEX('ordem de passagem'!D$13:D$132,MATCH(ajuizamento!$AJ49,'ordem de passagem'!$A$13:$A$132))=0,"",INDEX('ordem de passagem'!D$13:D$132,MATCH(ajuizamento!$AJ49,'ordem de passagem'!$A$13:$A$132)))</f>
        <v/>
      </c>
      <c r="AT49" s="274"/>
      <c r="AU49" s="274"/>
      <c r="AV49" s="274"/>
      <c r="AW49" s="274"/>
      <c r="AX49" s="274"/>
      <c r="AY49" s="274"/>
      <c r="AZ49" s="274" t="str">
        <f>IF(INDEX('ordem de passagem'!E$13:E$132,MATCH(ajuizamento!$AJ49,'ordem de passagem'!$A$13:$A$132))=0,"",INDEX('ordem de passagem'!E$13:E$132,MATCH(ajuizamento!$AJ49,'ordem de passagem'!$A$13:$A$132)))</f>
        <v/>
      </c>
      <c r="BA49" s="274"/>
      <c r="BB49" s="274"/>
      <c r="BC49" s="274"/>
      <c r="BD49" s="274"/>
      <c r="BE49" s="275" t="str">
        <f>IF(INDEX('ordem de passagem'!F$13:F$132,MATCH(ajuizamento!$AJ49,'ordem de passagem'!$A$13:$A$132))=0,"",INDEX('ordem de passagem'!F$13:F$132,MATCH(ajuizamento!$AJ49,'ordem de passagem'!$A$13:$A$132)))</f>
        <v/>
      </c>
      <c r="BF49" s="276"/>
      <c r="BG49" s="277"/>
      <c r="BH49" s="275" t="str">
        <f>IF(INDEX('ordem de passagem'!G$13:G$132,MATCH(ajuizamento!$AJ49,'ordem de passagem'!$A$13:$A$132))=0,"",INDEX('ordem de passagem'!G$13:G$132,MATCH(ajuizamento!$AJ49,'ordem de passagem'!$A$13:$A$132)))</f>
        <v/>
      </c>
      <c r="BI49" s="276"/>
      <c r="BJ49" s="276"/>
      <c r="BK49" s="277"/>
      <c r="BL49" s="74" t="str">
        <f>IF(AL49="","",AE49)</f>
        <v/>
      </c>
      <c r="BM49" s="162"/>
      <c r="BN49" s="162"/>
      <c r="BO49" s="162"/>
      <c r="BP49" s="162"/>
      <c r="BQ49" s="162"/>
      <c r="BR49" s="162"/>
      <c r="BS49" s="162"/>
      <c r="BT49" s="162"/>
      <c r="BU49" s="162"/>
      <c r="BV49" s="162"/>
      <c r="BW49" s="162"/>
      <c r="BX49" s="172"/>
      <c r="BY49" s="174" t="str">
        <f t="shared" si="14"/>
        <v/>
      </c>
      <c r="BZ49" s="245" t="str">
        <f t="shared" si="103"/>
        <v/>
      </c>
      <c r="CA49" s="263"/>
    </row>
    <row r="50" spans="1:79" ht="19.8" customHeight="1" x14ac:dyDescent="0.3">
      <c r="A50" s="154" t="str">
        <f t="shared" si="15"/>
        <v>00:00:00,00</v>
      </c>
      <c r="B50" s="154" t="str">
        <f t="shared" si="16"/>
        <v>00:00:00,00</v>
      </c>
      <c r="C50" s="154" t="str">
        <f t="shared" si="17"/>
        <v>00:00:00,00</v>
      </c>
      <c r="D50" s="154" t="str">
        <f t="shared" si="18"/>
        <v>00:00:00,00</v>
      </c>
      <c r="E50" s="154" t="str">
        <f t="shared" si="19"/>
        <v>00:00:00,00</v>
      </c>
      <c r="F50" s="154" t="str">
        <f t="shared" si="20"/>
        <v>00:00:00,00</v>
      </c>
      <c r="G50" s="154" t="str">
        <f t="shared" si="21"/>
        <v>00:00:00,00</v>
      </c>
      <c r="H50" s="154" t="str">
        <f t="shared" si="22"/>
        <v>00:00:00,00</v>
      </c>
      <c r="I50" s="154" t="str">
        <f t="shared" si="23"/>
        <v>00:00:00,00</v>
      </c>
      <c r="J50" s="154" t="str">
        <f t="shared" si="24"/>
        <v>00:00:00,00</v>
      </c>
      <c r="K50" s="154" t="str">
        <f t="shared" si="10"/>
        <v>00:00:00,00</v>
      </c>
      <c r="L50" s="164">
        <f t="shared" si="25"/>
        <v>0</v>
      </c>
      <c r="M50" s="164" t="str">
        <f t="shared" si="26"/>
        <v>00</v>
      </c>
      <c r="N50" s="168">
        <f t="shared" si="11"/>
        <v>0</v>
      </c>
      <c r="O50" s="164" t="str">
        <f t="shared" si="27"/>
        <v/>
      </c>
      <c r="P50" s="171" t="str">
        <f t="shared" si="12"/>
        <v>0:00,00</v>
      </c>
      <c r="Q50" s="171" t="str">
        <f t="shared" si="13"/>
        <v>00:00,00</v>
      </c>
      <c r="R50" s="171" t="str">
        <f t="shared" si="28"/>
        <v>00:00,</v>
      </c>
      <c r="S50" s="270"/>
      <c r="T50" s="270"/>
      <c r="U50" s="281"/>
      <c r="V50" s="281"/>
      <c r="W50" s="281"/>
      <c r="X50" s="281"/>
      <c r="Y50" s="264"/>
      <c r="Z50" s="264"/>
      <c r="AA50" s="264"/>
      <c r="AB50" s="264"/>
      <c r="AC50" s="65">
        <f t="shared" ref="AC50" si="192">AJ49</f>
        <v>13</v>
      </c>
      <c r="AD50" s="65" t="str">
        <f t="shared" ref="AD50" si="193">AK49</f>
        <v/>
      </c>
      <c r="AE50" s="65" t="s">
        <v>113</v>
      </c>
      <c r="AF50" s="246"/>
      <c r="AG50" s="246"/>
      <c r="AH50" s="246"/>
      <c r="AI50" s="244"/>
      <c r="AJ50" s="271"/>
      <c r="AK50" s="272"/>
      <c r="AL50" s="273"/>
      <c r="AM50" s="273"/>
      <c r="AN50" s="273"/>
      <c r="AO50" s="273"/>
      <c r="AP50" s="273"/>
      <c r="AQ50" s="273"/>
      <c r="AR50" s="273"/>
      <c r="AS50" s="274"/>
      <c r="AT50" s="274"/>
      <c r="AU50" s="274"/>
      <c r="AV50" s="274"/>
      <c r="AW50" s="274"/>
      <c r="AX50" s="274"/>
      <c r="AY50" s="274"/>
      <c r="AZ50" s="274"/>
      <c r="BA50" s="274"/>
      <c r="BB50" s="274"/>
      <c r="BC50" s="274"/>
      <c r="BD50" s="274"/>
      <c r="BE50" s="275"/>
      <c r="BF50" s="276"/>
      <c r="BG50" s="277"/>
      <c r="BH50" s="275"/>
      <c r="BI50" s="276"/>
      <c r="BJ50" s="276"/>
      <c r="BK50" s="277"/>
      <c r="BL50" s="74" t="str">
        <f>IF(AL49="","",AE50)</f>
        <v/>
      </c>
      <c r="BM50" s="163"/>
      <c r="BN50" s="163"/>
      <c r="BO50" s="163"/>
      <c r="BP50" s="163"/>
      <c r="BQ50" s="163"/>
      <c r="BR50" s="163"/>
      <c r="BS50" s="163"/>
      <c r="BT50" s="163"/>
      <c r="BU50" s="163"/>
      <c r="BV50" s="163"/>
      <c r="BW50" s="163"/>
      <c r="BX50" s="172"/>
      <c r="BY50" s="174" t="str">
        <f t="shared" si="14"/>
        <v/>
      </c>
      <c r="BZ50" s="245"/>
      <c r="CA50" s="263"/>
    </row>
    <row r="51" spans="1:79" ht="19.8" customHeight="1" x14ac:dyDescent="0.3">
      <c r="A51" s="154" t="str">
        <f t="shared" si="15"/>
        <v>00:00:00,00</v>
      </c>
      <c r="B51" s="154" t="str">
        <f t="shared" si="16"/>
        <v>00:00:00,00</v>
      </c>
      <c r="C51" s="154" t="str">
        <f t="shared" si="17"/>
        <v>00:00:00,00</v>
      </c>
      <c r="D51" s="154" t="str">
        <f t="shared" si="18"/>
        <v>00:00:00,00</v>
      </c>
      <c r="E51" s="154" t="str">
        <f t="shared" si="19"/>
        <v>00:00:00,00</v>
      </c>
      <c r="F51" s="154" t="str">
        <f t="shared" si="20"/>
        <v>00:00:00,00</v>
      </c>
      <c r="G51" s="154" t="str">
        <f t="shared" si="21"/>
        <v>00:00:00,00</v>
      </c>
      <c r="H51" s="154" t="str">
        <f t="shared" si="22"/>
        <v>00:00:00,00</v>
      </c>
      <c r="I51" s="154" t="str">
        <f t="shared" si="23"/>
        <v>00:00:00,00</v>
      </c>
      <c r="J51" s="154" t="str">
        <f t="shared" si="24"/>
        <v>00:00:00,00</v>
      </c>
      <c r="K51" s="154" t="str">
        <f t="shared" si="10"/>
        <v>00:00:00,00</v>
      </c>
      <c r="L51" s="164">
        <f t="shared" si="25"/>
        <v>0</v>
      </c>
      <c r="M51" s="164" t="str">
        <f t="shared" si="26"/>
        <v>00</v>
      </c>
      <c r="N51" s="168">
        <f t="shared" si="11"/>
        <v>0</v>
      </c>
      <c r="O51" s="164" t="str">
        <f t="shared" si="27"/>
        <v/>
      </c>
      <c r="P51" s="171" t="str">
        <f t="shared" si="12"/>
        <v>0:00,00</v>
      </c>
      <c r="Q51" s="171" t="str">
        <f t="shared" si="13"/>
        <v>00:00,00</v>
      </c>
      <c r="R51" s="171" t="str">
        <f t="shared" si="28"/>
        <v>00:00,</v>
      </c>
      <c r="S51" s="270"/>
      <c r="T51" s="270"/>
      <c r="U51" s="281"/>
      <c r="V51" s="281"/>
      <c r="W51" s="281"/>
      <c r="X51" s="281"/>
      <c r="Y51" s="264"/>
      <c r="Z51" s="264"/>
      <c r="AA51" s="264"/>
      <c r="AB51" s="264"/>
      <c r="AC51" s="65">
        <f t="shared" ref="AC51:AD51" si="194">AJ49</f>
        <v>13</v>
      </c>
      <c r="AD51" s="65" t="str">
        <f t="shared" si="194"/>
        <v/>
      </c>
      <c r="AE51" s="65" t="s">
        <v>114</v>
      </c>
      <c r="AF51" s="246"/>
      <c r="AG51" s="246"/>
      <c r="AH51" s="246"/>
      <c r="AI51" s="244"/>
      <c r="AJ51" s="271"/>
      <c r="AK51" s="272"/>
      <c r="AL51" s="273"/>
      <c r="AM51" s="273"/>
      <c r="AN51" s="273"/>
      <c r="AO51" s="273"/>
      <c r="AP51" s="273"/>
      <c r="AQ51" s="273"/>
      <c r="AR51" s="273"/>
      <c r="AS51" s="274"/>
      <c r="AT51" s="274"/>
      <c r="AU51" s="274"/>
      <c r="AV51" s="274"/>
      <c r="AW51" s="274"/>
      <c r="AX51" s="274"/>
      <c r="AY51" s="274"/>
      <c r="AZ51" s="274"/>
      <c r="BA51" s="274"/>
      <c r="BB51" s="274"/>
      <c r="BC51" s="274"/>
      <c r="BD51" s="274"/>
      <c r="BE51" s="278"/>
      <c r="BF51" s="279"/>
      <c r="BG51" s="280"/>
      <c r="BH51" s="278"/>
      <c r="BI51" s="279"/>
      <c r="BJ51" s="279"/>
      <c r="BK51" s="280"/>
      <c r="BL51" s="74" t="str">
        <f>IF(AL49="","",AE51)</f>
        <v/>
      </c>
      <c r="BM51" s="163"/>
      <c r="BN51" s="163"/>
      <c r="BO51" s="163"/>
      <c r="BP51" s="163"/>
      <c r="BQ51" s="163"/>
      <c r="BR51" s="163"/>
      <c r="BS51" s="163"/>
      <c r="BT51" s="163"/>
      <c r="BU51" s="163"/>
      <c r="BV51" s="163"/>
      <c r="BW51" s="163"/>
      <c r="BX51" s="172"/>
      <c r="BY51" s="174" t="str">
        <f t="shared" si="14"/>
        <v/>
      </c>
      <c r="BZ51" s="245"/>
      <c r="CA51" s="263"/>
    </row>
    <row r="52" spans="1:79" ht="19.8" customHeight="1" x14ac:dyDescent="0.3">
      <c r="A52" s="154" t="str">
        <f t="shared" si="15"/>
        <v>00:00:00,00</v>
      </c>
      <c r="B52" s="154" t="str">
        <f t="shared" si="16"/>
        <v>00:00:00,00</v>
      </c>
      <c r="C52" s="154" t="str">
        <f t="shared" si="17"/>
        <v>00:00:00,00</v>
      </c>
      <c r="D52" s="154" t="str">
        <f t="shared" si="18"/>
        <v>00:00:00,00</v>
      </c>
      <c r="E52" s="154" t="str">
        <f t="shared" si="19"/>
        <v>00:00:00,00</v>
      </c>
      <c r="F52" s="154" t="str">
        <f t="shared" si="20"/>
        <v>00:00:00,00</v>
      </c>
      <c r="G52" s="154" t="str">
        <f t="shared" si="21"/>
        <v>00:00:00,00</v>
      </c>
      <c r="H52" s="154" t="str">
        <f t="shared" si="22"/>
        <v>00:00:00,00</v>
      </c>
      <c r="I52" s="154" t="str">
        <f t="shared" si="23"/>
        <v>00:00:00,00</v>
      </c>
      <c r="J52" s="154" t="str">
        <f t="shared" si="24"/>
        <v>00:00:00,00</v>
      </c>
      <c r="K52" s="154" t="str">
        <f t="shared" si="10"/>
        <v>00:00:00,00</v>
      </c>
      <c r="L52" s="164">
        <f t="shared" si="25"/>
        <v>0</v>
      </c>
      <c r="M52" s="164" t="str">
        <f t="shared" si="26"/>
        <v>00</v>
      </c>
      <c r="N52" s="168">
        <f t="shared" si="11"/>
        <v>0</v>
      </c>
      <c r="O52" s="164" t="str">
        <f t="shared" si="27"/>
        <v/>
      </c>
      <c r="P52" s="171" t="str">
        <f t="shared" si="12"/>
        <v>0:00,00</v>
      </c>
      <c r="Q52" s="171" t="str">
        <f t="shared" si="13"/>
        <v>00:00,00</v>
      </c>
      <c r="R52" s="171" t="str">
        <f t="shared" si="28"/>
        <v>00:00,</v>
      </c>
      <c r="S52" s="270" t="str">
        <f t="shared" ref="S52" si="195">U52&amp;V52&amp;W52&amp;X52</f>
        <v/>
      </c>
      <c r="T52" s="270" t="str">
        <f>U52&amp;V52&amp;W52&amp;X52&amp;BE52&amp;BH52</f>
        <v/>
      </c>
      <c r="U52" s="281" t="str">
        <f t="shared" ref="U52" si="196">IF(Y52="","",RANK(Y52,$Y$13:$Y$372,1))</f>
        <v/>
      </c>
      <c r="V52" s="281" t="str">
        <f t="shared" ref="V52" si="197">IF(Z52="","",RANK(Z52,$Z$13:$Z$372,1))</f>
        <v/>
      </c>
      <c r="W52" s="281" t="str">
        <f t="shared" ref="W52" si="198">IF(AA52="","",RANK(AA52,$AA$13:$AA$372,1))</f>
        <v/>
      </c>
      <c r="X52" s="281" t="str">
        <f t="shared" ref="X52" si="199">IF(AB52="","",RANK(AB52,$AB$13:$AB$372,1))</f>
        <v/>
      </c>
      <c r="Y52" s="264" t="str">
        <f t="shared" ref="Y52:AB52" si="200">IFERROR(IF(AND($BE52=Y$12,$BH52=Y$11),$BZ52,""),"")</f>
        <v/>
      </c>
      <c r="Z52" s="264" t="str">
        <f t="shared" si="200"/>
        <v/>
      </c>
      <c r="AA52" s="264" t="str">
        <f t="shared" si="200"/>
        <v/>
      </c>
      <c r="AB52" s="264" t="str">
        <f t="shared" si="200"/>
        <v/>
      </c>
      <c r="AC52" s="65">
        <f t="shared" ref="AC52" si="201">AJ52</f>
        <v>14</v>
      </c>
      <c r="AD52" s="65" t="str">
        <f t="shared" ref="AD52" si="202">AK52</f>
        <v/>
      </c>
      <c r="AE52" s="65" t="s">
        <v>112</v>
      </c>
      <c r="AF52" s="246" t="str">
        <f t="shared" ref="AF52" si="203">BY52</f>
        <v/>
      </c>
      <c r="AG52" s="246" t="str">
        <f t="shared" ref="AG52" si="204">BY53</f>
        <v/>
      </c>
      <c r="AH52" s="246" t="str">
        <f t="shared" ref="AH52" si="205">BY54</f>
        <v/>
      </c>
      <c r="AI52" s="244">
        <f t="shared" ref="AI52" si="206">IF(BZ52="",0,1)</f>
        <v>0</v>
      </c>
      <c r="AJ52" s="271">
        <v>14</v>
      </c>
      <c r="AK52" s="272" t="str">
        <f>IF(INDEX('ordem de passagem'!B$13:B$132,MATCH(ajuizamento!$AJ52,'ordem de passagem'!$A$13:$A$132))=0,"",INDEX('ordem de passagem'!B$13:B$132,MATCH(ajuizamento!$AJ52,'ordem de passagem'!$A$13:$A$132)))</f>
        <v/>
      </c>
      <c r="AL52" s="273" t="str">
        <f>IF(INDEX('ordem de passagem'!C$13:C$132,MATCH(ajuizamento!$AJ52,'ordem de passagem'!$A$13:$A$132))=0,"",INDEX('ordem de passagem'!C$13:C$132,MATCH(ajuizamento!$AJ52,'ordem de passagem'!$A$13:$A$132)))</f>
        <v/>
      </c>
      <c r="AM52" s="273"/>
      <c r="AN52" s="273"/>
      <c r="AO52" s="273"/>
      <c r="AP52" s="273"/>
      <c r="AQ52" s="273"/>
      <c r="AR52" s="273"/>
      <c r="AS52" s="274" t="str">
        <f>IF(INDEX('ordem de passagem'!D$13:D$132,MATCH(ajuizamento!$AJ52,'ordem de passagem'!$A$13:$A$132))=0,"",INDEX('ordem de passagem'!D$13:D$132,MATCH(ajuizamento!$AJ52,'ordem de passagem'!$A$13:$A$132)))</f>
        <v/>
      </c>
      <c r="AT52" s="274"/>
      <c r="AU52" s="274"/>
      <c r="AV52" s="274"/>
      <c r="AW52" s="274"/>
      <c r="AX52" s="274"/>
      <c r="AY52" s="274"/>
      <c r="AZ52" s="274" t="str">
        <f>IF(INDEX('ordem de passagem'!E$13:E$132,MATCH(ajuizamento!$AJ52,'ordem de passagem'!$A$13:$A$132))=0,"",INDEX('ordem de passagem'!E$13:E$132,MATCH(ajuizamento!$AJ52,'ordem de passagem'!$A$13:$A$132)))</f>
        <v/>
      </c>
      <c r="BA52" s="274"/>
      <c r="BB52" s="274"/>
      <c r="BC52" s="274"/>
      <c r="BD52" s="274"/>
      <c r="BE52" s="275" t="str">
        <f>IF(INDEX('ordem de passagem'!F$13:F$132,MATCH(ajuizamento!$AJ52,'ordem de passagem'!$A$13:$A$132))=0,"",INDEX('ordem de passagem'!F$13:F$132,MATCH(ajuizamento!$AJ52,'ordem de passagem'!$A$13:$A$132)))</f>
        <v/>
      </c>
      <c r="BF52" s="276"/>
      <c r="BG52" s="277"/>
      <c r="BH52" s="275" t="str">
        <f>IF(INDEX('ordem de passagem'!G$13:G$132,MATCH(ajuizamento!$AJ52,'ordem de passagem'!$A$13:$A$132))=0,"",INDEX('ordem de passagem'!G$13:G$132,MATCH(ajuizamento!$AJ52,'ordem de passagem'!$A$13:$A$132)))</f>
        <v/>
      </c>
      <c r="BI52" s="276"/>
      <c r="BJ52" s="276"/>
      <c r="BK52" s="277"/>
      <c r="BL52" s="74" t="str">
        <f>IF(AL52="","",AE52)</f>
        <v/>
      </c>
      <c r="BM52" s="162"/>
      <c r="BN52" s="162"/>
      <c r="BO52" s="162"/>
      <c r="BP52" s="162"/>
      <c r="BQ52" s="162"/>
      <c r="BR52" s="162"/>
      <c r="BS52" s="162"/>
      <c r="BT52" s="162"/>
      <c r="BU52" s="162"/>
      <c r="BV52" s="162"/>
      <c r="BW52" s="162"/>
      <c r="BX52" s="172"/>
      <c r="BY52" s="174" t="str">
        <f t="shared" si="14"/>
        <v/>
      </c>
      <c r="BZ52" s="245" t="str">
        <f t="shared" si="103"/>
        <v/>
      </c>
      <c r="CA52" s="263"/>
    </row>
    <row r="53" spans="1:79" ht="19.8" customHeight="1" x14ac:dyDescent="0.3">
      <c r="A53" s="154" t="str">
        <f t="shared" si="15"/>
        <v>00:00:00,00</v>
      </c>
      <c r="B53" s="154" t="str">
        <f t="shared" si="16"/>
        <v>00:00:00,00</v>
      </c>
      <c r="C53" s="154" t="str">
        <f t="shared" si="17"/>
        <v>00:00:00,00</v>
      </c>
      <c r="D53" s="154" t="str">
        <f t="shared" si="18"/>
        <v>00:00:00,00</v>
      </c>
      <c r="E53" s="154" t="str">
        <f t="shared" si="19"/>
        <v>00:00:00,00</v>
      </c>
      <c r="F53" s="154" t="str">
        <f t="shared" si="20"/>
        <v>00:00:00,00</v>
      </c>
      <c r="G53" s="154" t="str">
        <f t="shared" si="21"/>
        <v>00:00:00,00</v>
      </c>
      <c r="H53" s="154" t="str">
        <f t="shared" si="22"/>
        <v>00:00:00,00</v>
      </c>
      <c r="I53" s="154" t="str">
        <f t="shared" si="23"/>
        <v>00:00:00,00</v>
      </c>
      <c r="J53" s="154" t="str">
        <f t="shared" si="24"/>
        <v>00:00:00,00</v>
      </c>
      <c r="K53" s="154" t="str">
        <f t="shared" si="10"/>
        <v>00:00:00,00</v>
      </c>
      <c r="L53" s="164">
        <f t="shared" si="25"/>
        <v>0</v>
      </c>
      <c r="M53" s="164" t="str">
        <f t="shared" si="26"/>
        <v>00</v>
      </c>
      <c r="N53" s="168">
        <f t="shared" si="11"/>
        <v>0</v>
      </c>
      <c r="O53" s="164" t="str">
        <f t="shared" si="27"/>
        <v/>
      </c>
      <c r="P53" s="171" t="str">
        <f t="shared" si="12"/>
        <v>0:00,00</v>
      </c>
      <c r="Q53" s="171" t="str">
        <f t="shared" si="13"/>
        <v>00:00,00</v>
      </c>
      <c r="R53" s="171" t="str">
        <f t="shared" si="28"/>
        <v>00:00,</v>
      </c>
      <c r="S53" s="270"/>
      <c r="T53" s="270"/>
      <c r="U53" s="281"/>
      <c r="V53" s="281"/>
      <c r="W53" s="281"/>
      <c r="X53" s="281"/>
      <c r="Y53" s="264"/>
      <c r="Z53" s="264"/>
      <c r="AA53" s="264"/>
      <c r="AB53" s="264"/>
      <c r="AC53" s="65">
        <f t="shared" ref="AC53" si="207">AJ52</f>
        <v>14</v>
      </c>
      <c r="AD53" s="65" t="str">
        <f t="shared" ref="AD53" si="208">AK52</f>
        <v/>
      </c>
      <c r="AE53" s="65" t="s">
        <v>113</v>
      </c>
      <c r="AF53" s="246"/>
      <c r="AG53" s="246"/>
      <c r="AH53" s="246"/>
      <c r="AI53" s="244"/>
      <c r="AJ53" s="271"/>
      <c r="AK53" s="272"/>
      <c r="AL53" s="273"/>
      <c r="AM53" s="273"/>
      <c r="AN53" s="273"/>
      <c r="AO53" s="273"/>
      <c r="AP53" s="273"/>
      <c r="AQ53" s="273"/>
      <c r="AR53" s="273"/>
      <c r="AS53" s="274"/>
      <c r="AT53" s="274"/>
      <c r="AU53" s="274"/>
      <c r="AV53" s="274"/>
      <c r="AW53" s="274"/>
      <c r="AX53" s="274"/>
      <c r="AY53" s="274"/>
      <c r="AZ53" s="274"/>
      <c r="BA53" s="274"/>
      <c r="BB53" s="274"/>
      <c r="BC53" s="274"/>
      <c r="BD53" s="274"/>
      <c r="BE53" s="275"/>
      <c r="BF53" s="276"/>
      <c r="BG53" s="277"/>
      <c r="BH53" s="275"/>
      <c r="BI53" s="276"/>
      <c r="BJ53" s="276"/>
      <c r="BK53" s="277"/>
      <c r="BL53" s="74" t="str">
        <f>IF(AL52="","",AE53)</f>
        <v/>
      </c>
      <c r="BM53" s="163"/>
      <c r="BN53" s="163"/>
      <c r="BO53" s="163"/>
      <c r="BP53" s="163"/>
      <c r="BQ53" s="163"/>
      <c r="BR53" s="163"/>
      <c r="BS53" s="163"/>
      <c r="BT53" s="163"/>
      <c r="BU53" s="163"/>
      <c r="BV53" s="163"/>
      <c r="BW53" s="163"/>
      <c r="BX53" s="172"/>
      <c r="BY53" s="174" t="str">
        <f t="shared" si="14"/>
        <v/>
      </c>
      <c r="BZ53" s="245"/>
      <c r="CA53" s="263"/>
    </row>
    <row r="54" spans="1:79" ht="19.8" customHeight="1" x14ac:dyDescent="0.3">
      <c r="A54" s="154" t="str">
        <f t="shared" si="15"/>
        <v>00:00:00,00</v>
      </c>
      <c r="B54" s="154" t="str">
        <f t="shared" si="16"/>
        <v>00:00:00,00</v>
      </c>
      <c r="C54" s="154" t="str">
        <f t="shared" si="17"/>
        <v>00:00:00,00</v>
      </c>
      <c r="D54" s="154" t="str">
        <f t="shared" si="18"/>
        <v>00:00:00,00</v>
      </c>
      <c r="E54" s="154" t="str">
        <f t="shared" si="19"/>
        <v>00:00:00,00</v>
      </c>
      <c r="F54" s="154" t="str">
        <f t="shared" si="20"/>
        <v>00:00:00,00</v>
      </c>
      <c r="G54" s="154" t="str">
        <f t="shared" si="21"/>
        <v>00:00:00,00</v>
      </c>
      <c r="H54" s="154" t="str">
        <f t="shared" si="22"/>
        <v>00:00:00,00</v>
      </c>
      <c r="I54" s="154" t="str">
        <f t="shared" si="23"/>
        <v>00:00:00,00</v>
      </c>
      <c r="J54" s="154" t="str">
        <f t="shared" si="24"/>
        <v>00:00:00,00</v>
      </c>
      <c r="K54" s="154" t="str">
        <f t="shared" si="10"/>
        <v>00:00:00,00</v>
      </c>
      <c r="L54" s="164">
        <f t="shared" si="25"/>
        <v>0</v>
      </c>
      <c r="M54" s="164" t="str">
        <f t="shared" si="26"/>
        <v>00</v>
      </c>
      <c r="N54" s="168">
        <f t="shared" si="11"/>
        <v>0</v>
      </c>
      <c r="O54" s="164" t="str">
        <f t="shared" si="27"/>
        <v/>
      </c>
      <c r="P54" s="171" t="str">
        <f t="shared" si="12"/>
        <v>0:00,00</v>
      </c>
      <c r="Q54" s="171" t="str">
        <f t="shared" si="13"/>
        <v>00:00,00</v>
      </c>
      <c r="R54" s="171" t="str">
        <f t="shared" si="28"/>
        <v>00:00,</v>
      </c>
      <c r="S54" s="270"/>
      <c r="T54" s="270"/>
      <c r="U54" s="281"/>
      <c r="V54" s="281"/>
      <c r="W54" s="281"/>
      <c r="X54" s="281"/>
      <c r="Y54" s="264"/>
      <c r="Z54" s="264"/>
      <c r="AA54" s="264"/>
      <c r="AB54" s="264"/>
      <c r="AC54" s="65">
        <f t="shared" ref="AC54:AD54" si="209">AJ52</f>
        <v>14</v>
      </c>
      <c r="AD54" s="65" t="str">
        <f t="shared" si="209"/>
        <v/>
      </c>
      <c r="AE54" s="65" t="s">
        <v>114</v>
      </c>
      <c r="AF54" s="246"/>
      <c r="AG54" s="246"/>
      <c r="AH54" s="246"/>
      <c r="AI54" s="244"/>
      <c r="AJ54" s="271"/>
      <c r="AK54" s="272"/>
      <c r="AL54" s="273"/>
      <c r="AM54" s="273"/>
      <c r="AN54" s="273"/>
      <c r="AO54" s="273"/>
      <c r="AP54" s="273"/>
      <c r="AQ54" s="273"/>
      <c r="AR54" s="273"/>
      <c r="AS54" s="274"/>
      <c r="AT54" s="274"/>
      <c r="AU54" s="274"/>
      <c r="AV54" s="274"/>
      <c r="AW54" s="274"/>
      <c r="AX54" s="274"/>
      <c r="AY54" s="274"/>
      <c r="AZ54" s="274"/>
      <c r="BA54" s="274"/>
      <c r="BB54" s="274"/>
      <c r="BC54" s="274"/>
      <c r="BD54" s="274"/>
      <c r="BE54" s="278"/>
      <c r="BF54" s="279"/>
      <c r="BG54" s="280"/>
      <c r="BH54" s="278"/>
      <c r="BI54" s="279"/>
      <c r="BJ54" s="279"/>
      <c r="BK54" s="280"/>
      <c r="BL54" s="74" t="str">
        <f>IF(AL52="","",AE54)</f>
        <v/>
      </c>
      <c r="BM54" s="163"/>
      <c r="BN54" s="163"/>
      <c r="BO54" s="163"/>
      <c r="BP54" s="163"/>
      <c r="BQ54" s="163"/>
      <c r="BR54" s="163"/>
      <c r="BS54" s="163"/>
      <c r="BT54" s="163"/>
      <c r="BU54" s="163"/>
      <c r="BV54" s="163"/>
      <c r="BW54" s="163"/>
      <c r="BX54" s="172"/>
      <c r="BY54" s="174" t="str">
        <f t="shared" si="14"/>
        <v/>
      </c>
      <c r="BZ54" s="245"/>
      <c r="CA54" s="263"/>
    </row>
    <row r="55" spans="1:79" ht="19.8" customHeight="1" x14ac:dyDescent="0.3">
      <c r="A55" s="154" t="str">
        <f t="shared" si="15"/>
        <v>00:00:00,00</v>
      </c>
      <c r="B55" s="154" t="str">
        <f t="shared" si="16"/>
        <v>00:00:00,00</v>
      </c>
      <c r="C55" s="154" t="str">
        <f t="shared" si="17"/>
        <v>00:00:00,00</v>
      </c>
      <c r="D55" s="154" t="str">
        <f t="shared" si="18"/>
        <v>00:00:00,00</v>
      </c>
      <c r="E55" s="154" t="str">
        <f t="shared" si="19"/>
        <v>00:00:00,00</v>
      </c>
      <c r="F55" s="154" t="str">
        <f t="shared" si="20"/>
        <v>00:00:00,00</v>
      </c>
      <c r="G55" s="154" t="str">
        <f t="shared" si="21"/>
        <v>00:00:00,00</v>
      </c>
      <c r="H55" s="154" t="str">
        <f t="shared" si="22"/>
        <v>00:00:00,00</v>
      </c>
      <c r="I55" s="154" t="str">
        <f t="shared" si="23"/>
        <v>00:00:00,00</v>
      </c>
      <c r="J55" s="154" t="str">
        <f t="shared" si="24"/>
        <v>00:00:00,00</v>
      </c>
      <c r="K55" s="154" t="str">
        <f t="shared" si="10"/>
        <v>00:00:00,00</v>
      </c>
      <c r="L55" s="164">
        <f t="shared" si="25"/>
        <v>0</v>
      </c>
      <c r="M55" s="164" t="str">
        <f t="shared" si="26"/>
        <v>00</v>
      </c>
      <c r="N55" s="168">
        <f t="shared" si="11"/>
        <v>0</v>
      </c>
      <c r="O55" s="164" t="str">
        <f t="shared" si="27"/>
        <v/>
      </c>
      <c r="P55" s="171" t="str">
        <f t="shared" si="12"/>
        <v>0:00,00</v>
      </c>
      <c r="Q55" s="171" t="str">
        <f t="shared" si="13"/>
        <v>00:00,00</v>
      </c>
      <c r="R55" s="171" t="str">
        <f t="shared" si="28"/>
        <v>00:00,</v>
      </c>
      <c r="S55" s="270" t="str">
        <f t="shared" ref="S55" si="210">U55&amp;V55&amp;W55&amp;X55</f>
        <v/>
      </c>
      <c r="T55" s="270" t="str">
        <f>U55&amp;V55&amp;W55&amp;X55&amp;BE55&amp;BH55</f>
        <v/>
      </c>
      <c r="U55" s="281" t="str">
        <f t="shared" ref="U55" si="211">IF(Y55="","",RANK(Y55,$Y$13:$Y$372,1))</f>
        <v/>
      </c>
      <c r="V55" s="281" t="str">
        <f t="shared" ref="V55" si="212">IF(Z55="","",RANK(Z55,$Z$13:$Z$372,1))</f>
        <v/>
      </c>
      <c r="W55" s="281" t="str">
        <f t="shared" ref="W55" si="213">IF(AA55="","",RANK(AA55,$AA$13:$AA$372,1))</f>
        <v/>
      </c>
      <c r="X55" s="281" t="str">
        <f t="shared" ref="X55" si="214">IF(AB55="","",RANK(AB55,$AB$13:$AB$372,1))</f>
        <v/>
      </c>
      <c r="Y55" s="264" t="str">
        <f t="shared" ref="Y55:AB55" si="215">IFERROR(IF(AND($BE55=Y$12,$BH55=Y$11),$BZ55,""),"")</f>
        <v/>
      </c>
      <c r="Z55" s="264" t="str">
        <f t="shared" si="215"/>
        <v/>
      </c>
      <c r="AA55" s="264" t="str">
        <f t="shared" si="215"/>
        <v/>
      </c>
      <c r="AB55" s="264" t="str">
        <f t="shared" si="215"/>
        <v/>
      </c>
      <c r="AC55" s="65">
        <f t="shared" ref="AC55" si="216">AJ55</f>
        <v>15</v>
      </c>
      <c r="AD55" s="65" t="str">
        <f t="shared" ref="AD55" si="217">AK55</f>
        <v/>
      </c>
      <c r="AE55" s="65" t="s">
        <v>112</v>
      </c>
      <c r="AF55" s="246" t="str">
        <f t="shared" ref="AF55" si="218">BY55</f>
        <v/>
      </c>
      <c r="AG55" s="246" t="str">
        <f t="shared" ref="AG55" si="219">BY56</f>
        <v/>
      </c>
      <c r="AH55" s="246" t="str">
        <f t="shared" ref="AH55" si="220">BY57</f>
        <v/>
      </c>
      <c r="AI55" s="244">
        <f t="shared" ref="AI55" si="221">IF(BZ55="",0,1)</f>
        <v>0</v>
      </c>
      <c r="AJ55" s="271">
        <v>15</v>
      </c>
      <c r="AK55" s="272" t="str">
        <f>IF(INDEX('ordem de passagem'!B$13:B$132,MATCH(ajuizamento!$AJ55,'ordem de passagem'!$A$13:$A$132))=0,"",INDEX('ordem de passagem'!B$13:B$132,MATCH(ajuizamento!$AJ55,'ordem de passagem'!$A$13:$A$132)))</f>
        <v/>
      </c>
      <c r="AL55" s="273" t="str">
        <f>IF(INDEX('ordem de passagem'!C$13:C$132,MATCH(ajuizamento!$AJ55,'ordem de passagem'!$A$13:$A$132))=0,"",INDEX('ordem de passagem'!C$13:C$132,MATCH(ajuizamento!$AJ55,'ordem de passagem'!$A$13:$A$132)))</f>
        <v/>
      </c>
      <c r="AM55" s="273"/>
      <c r="AN55" s="273"/>
      <c r="AO55" s="273"/>
      <c r="AP55" s="273"/>
      <c r="AQ55" s="273"/>
      <c r="AR55" s="273"/>
      <c r="AS55" s="274" t="str">
        <f>IF(INDEX('ordem de passagem'!D$13:D$132,MATCH(ajuizamento!$AJ55,'ordem de passagem'!$A$13:$A$132))=0,"",INDEX('ordem de passagem'!D$13:D$132,MATCH(ajuizamento!$AJ55,'ordem de passagem'!$A$13:$A$132)))</f>
        <v/>
      </c>
      <c r="AT55" s="274"/>
      <c r="AU55" s="274"/>
      <c r="AV55" s="274"/>
      <c r="AW55" s="274"/>
      <c r="AX55" s="274"/>
      <c r="AY55" s="274"/>
      <c r="AZ55" s="274" t="str">
        <f>IF(INDEX('ordem de passagem'!E$13:E$132,MATCH(ajuizamento!$AJ55,'ordem de passagem'!$A$13:$A$132))=0,"",INDEX('ordem de passagem'!E$13:E$132,MATCH(ajuizamento!$AJ55,'ordem de passagem'!$A$13:$A$132)))</f>
        <v/>
      </c>
      <c r="BA55" s="274"/>
      <c r="BB55" s="274"/>
      <c r="BC55" s="274"/>
      <c r="BD55" s="274"/>
      <c r="BE55" s="275" t="str">
        <f>IF(INDEX('ordem de passagem'!F$13:F$132,MATCH(ajuizamento!$AJ55,'ordem de passagem'!$A$13:$A$132))=0,"",INDEX('ordem de passagem'!F$13:F$132,MATCH(ajuizamento!$AJ55,'ordem de passagem'!$A$13:$A$132)))</f>
        <v/>
      </c>
      <c r="BF55" s="276"/>
      <c r="BG55" s="277"/>
      <c r="BH55" s="275" t="str">
        <f>IF(INDEX('ordem de passagem'!G$13:G$132,MATCH(ajuizamento!$AJ55,'ordem de passagem'!$A$13:$A$132))=0,"",INDEX('ordem de passagem'!G$13:G$132,MATCH(ajuizamento!$AJ55,'ordem de passagem'!$A$13:$A$132)))</f>
        <v/>
      </c>
      <c r="BI55" s="276"/>
      <c r="BJ55" s="276"/>
      <c r="BK55" s="277"/>
      <c r="BL55" s="74" t="str">
        <f>IF(AL55="","",AE55)</f>
        <v/>
      </c>
      <c r="BM55" s="162"/>
      <c r="BN55" s="162"/>
      <c r="BO55" s="162"/>
      <c r="BP55" s="162"/>
      <c r="BQ55" s="162"/>
      <c r="BR55" s="162"/>
      <c r="BS55" s="162"/>
      <c r="BT55" s="162"/>
      <c r="BU55" s="162"/>
      <c r="BV55" s="162"/>
      <c r="BW55" s="162"/>
      <c r="BX55" s="172"/>
      <c r="BY55" s="174" t="str">
        <f t="shared" si="14"/>
        <v/>
      </c>
      <c r="BZ55" s="245" t="str">
        <f t="shared" si="103"/>
        <v/>
      </c>
      <c r="CA55" s="263"/>
    </row>
    <row r="56" spans="1:79" ht="19.8" customHeight="1" x14ac:dyDescent="0.3">
      <c r="A56" s="154" t="str">
        <f t="shared" si="15"/>
        <v>00:00:00,00</v>
      </c>
      <c r="B56" s="154" t="str">
        <f t="shared" si="16"/>
        <v>00:00:00,00</v>
      </c>
      <c r="C56" s="154" t="str">
        <f t="shared" si="17"/>
        <v>00:00:00,00</v>
      </c>
      <c r="D56" s="154" t="str">
        <f t="shared" si="18"/>
        <v>00:00:00,00</v>
      </c>
      <c r="E56" s="154" t="str">
        <f t="shared" si="19"/>
        <v>00:00:00,00</v>
      </c>
      <c r="F56" s="154" t="str">
        <f t="shared" si="20"/>
        <v>00:00:00,00</v>
      </c>
      <c r="G56" s="154" t="str">
        <f t="shared" si="21"/>
        <v>00:00:00,00</v>
      </c>
      <c r="H56" s="154" t="str">
        <f t="shared" si="22"/>
        <v>00:00:00,00</v>
      </c>
      <c r="I56" s="154" t="str">
        <f t="shared" si="23"/>
        <v>00:00:00,00</v>
      </c>
      <c r="J56" s="154" t="str">
        <f t="shared" si="24"/>
        <v>00:00:00,00</v>
      </c>
      <c r="K56" s="154" t="str">
        <f t="shared" si="10"/>
        <v>00:00:00,00</v>
      </c>
      <c r="L56" s="164">
        <f t="shared" si="25"/>
        <v>0</v>
      </c>
      <c r="M56" s="164" t="str">
        <f t="shared" si="26"/>
        <v>00</v>
      </c>
      <c r="N56" s="168">
        <f t="shared" si="11"/>
        <v>0</v>
      </c>
      <c r="O56" s="164" t="str">
        <f t="shared" si="27"/>
        <v/>
      </c>
      <c r="P56" s="171" t="str">
        <f t="shared" si="12"/>
        <v>0:00,00</v>
      </c>
      <c r="Q56" s="171" t="str">
        <f t="shared" si="13"/>
        <v>00:00,00</v>
      </c>
      <c r="R56" s="171" t="str">
        <f t="shared" si="28"/>
        <v>00:00,</v>
      </c>
      <c r="S56" s="270"/>
      <c r="T56" s="270"/>
      <c r="U56" s="281"/>
      <c r="V56" s="281"/>
      <c r="W56" s="281"/>
      <c r="X56" s="281"/>
      <c r="Y56" s="264"/>
      <c r="Z56" s="264"/>
      <c r="AA56" s="264"/>
      <c r="AB56" s="264"/>
      <c r="AC56" s="65">
        <f t="shared" ref="AC56" si="222">AJ55</f>
        <v>15</v>
      </c>
      <c r="AD56" s="65" t="str">
        <f t="shared" ref="AD56" si="223">AK55</f>
        <v/>
      </c>
      <c r="AE56" s="65" t="s">
        <v>113</v>
      </c>
      <c r="AF56" s="246"/>
      <c r="AG56" s="246"/>
      <c r="AH56" s="246"/>
      <c r="AI56" s="244"/>
      <c r="AJ56" s="271"/>
      <c r="AK56" s="272"/>
      <c r="AL56" s="273"/>
      <c r="AM56" s="273"/>
      <c r="AN56" s="273"/>
      <c r="AO56" s="273"/>
      <c r="AP56" s="273"/>
      <c r="AQ56" s="273"/>
      <c r="AR56" s="273"/>
      <c r="AS56" s="274"/>
      <c r="AT56" s="274"/>
      <c r="AU56" s="274"/>
      <c r="AV56" s="274"/>
      <c r="AW56" s="274"/>
      <c r="AX56" s="274"/>
      <c r="AY56" s="274"/>
      <c r="AZ56" s="274"/>
      <c r="BA56" s="274"/>
      <c r="BB56" s="274"/>
      <c r="BC56" s="274"/>
      <c r="BD56" s="274"/>
      <c r="BE56" s="275"/>
      <c r="BF56" s="276"/>
      <c r="BG56" s="277"/>
      <c r="BH56" s="275"/>
      <c r="BI56" s="276"/>
      <c r="BJ56" s="276"/>
      <c r="BK56" s="277"/>
      <c r="BL56" s="74" t="str">
        <f>IF(AL55="","",AE56)</f>
        <v/>
      </c>
      <c r="BM56" s="163"/>
      <c r="BN56" s="163"/>
      <c r="BO56" s="163"/>
      <c r="BP56" s="163"/>
      <c r="BQ56" s="163"/>
      <c r="BR56" s="163"/>
      <c r="BS56" s="163"/>
      <c r="BT56" s="163"/>
      <c r="BU56" s="163"/>
      <c r="BV56" s="163"/>
      <c r="BW56" s="163"/>
      <c r="BX56" s="172"/>
      <c r="BY56" s="174" t="str">
        <f t="shared" si="14"/>
        <v/>
      </c>
      <c r="BZ56" s="245"/>
      <c r="CA56" s="263"/>
    </row>
    <row r="57" spans="1:79" ht="19.8" customHeight="1" x14ac:dyDescent="0.3">
      <c r="A57" s="154" t="str">
        <f t="shared" si="15"/>
        <v>00:00:00,00</v>
      </c>
      <c r="B57" s="154" t="str">
        <f t="shared" si="16"/>
        <v>00:00:00,00</v>
      </c>
      <c r="C57" s="154" t="str">
        <f t="shared" si="17"/>
        <v>00:00:00,00</v>
      </c>
      <c r="D57" s="154" t="str">
        <f t="shared" si="18"/>
        <v>00:00:00,00</v>
      </c>
      <c r="E57" s="154" t="str">
        <f t="shared" si="19"/>
        <v>00:00:00,00</v>
      </c>
      <c r="F57" s="154" t="str">
        <f t="shared" si="20"/>
        <v>00:00:00,00</v>
      </c>
      <c r="G57" s="154" t="str">
        <f t="shared" si="21"/>
        <v>00:00:00,00</v>
      </c>
      <c r="H57" s="154" t="str">
        <f t="shared" si="22"/>
        <v>00:00:00,00</v>
      </c>
      <c r="I57" s="154" t="str">
        <f t="shared" si="23"/>
        <v>00:00:00,00</v>
      </c>
      <c r="J57" s="154" t="str">
        <f t="shared" si="24"/>
        <v>00:00:00,00</v>
      </c>
      <c r="K57" s="154" t="str">
        <f t="shared" si="10"/>
        <v>00:00:00,00</v>
      </c>
      <c r="L57" s="164">
        <f t="shared" si="25"/>
        <v>0</v>
      </c>
      <c r="M57" s="164" t="str">
        <f t="shared" si="26"/>
        <v>00</v>
      </c>
      <c r="N57" s="168">
        <f t="shared" si="11"/>
        <v>0</v>
      </c>
      <c r="O57" s="164" t="str">
        <f t="shared" si="27"/>
        <v/>
      </c>
      <c r="P57" s="171" t="str">
        <f t="shared" si="12"/>
        <v>0:00,00</v>
      </c>
      <c r="Q57" s="171" t="str">
        <f t="shared" si="13"/>
        <v>00:00,00</v>
      </c>
      <c r="R57" s="171" t="str">
        <f t="shared" si="28"/>
        <v>00:00,</v>
      </c>
      <c r="S57" s="270"/>
      <c r="T57" s="270"/>
      <c r="U57" s="281"/>
      <c r="V57" s="281"/>
      <c r="W57" s="281"/>
      <c r="X57" s="281"/>
      <c r="Y57" s="264"/>
      <c r="Z57" s="264"/>
      <c r="AA57" s="264"/>
      <c r="AB57" s="264"/>
      <c r="AC57" s="65">
        <f t="shared" ref="AC57:AD57" si="224">AJ55</f>
        <v>15</v>
      </c>
      <c r="AD57" s="65" t="str">
        <f t="shared" si="224"/>
        <v/>
      </c>
      <c r="AE57" s="65" t="s">
        <v>114</v>
      </c>
      <c r="AF57" s="246"/>
      <c r="AG57" s="246"/>
      <c r="AH57" s="246"/>
      <c r="AI57" s="244"/>
      <c r="AJ57" s="271"/>
      <c r="AK57" s="272"/>
      <c r="AL57" s="273"/>
      <c r="AM57" s="273"/>
      <c r="AN57" s="273"/>
      <c r="AO57" s="273"/>
      <c r="AP57" s="273"/>
      <c r="AQ57" s="273"/>
      <c r="AR57" s="273"/>
      <c r="AS57" s="274"/>
      <c r="AT57" s="274"/>
      <c r="AU57" s="274"/>
      <c r="AV57" s="274"/>
      <c r="AW57" s="274"/>
      <c r="AX57" s="274"/>
      <c r="AY57" s="274"/>
      <c r="AZ57" s="274"/>
      <c r="BA57" s="274"/>
      <c r="BB57" s="274"/>
      <c r="BC57" s="274"/>
      <c r="BD57" s="274"/>
      <c r="BE57" s="278"/>
      <c r="BF57" s="279"/>
      <c r="BG57" s="280"/>
      <c r="BH57" s="278"/>
      <c r="BI57" s="279"/>
      <c r="BJ57" s="279"/>
      <c r="BK57" s="280"/>
      <c r="BL57" s="74" t="str">
        <f>IF(AL55="","",AE57)</f>
        <v/>
      </c>
      <c r="BM57" s="163"/>
      <c r="BN57" s="163"/>
      <c r="BO57" s="163"/>
      <c r="BP57" s="163"/>
      <c r="BQ57" s="163"/>
      <c r="BR57" s="163"/>
      <c r="BS57" s="163"/>
      <c r="BT57" s="163"/>
      <c r="BU57" s="163"/>
      <c r="BV57" s="163"/>
      <c r="BW57" s="163"/>
      <c r="BX57" s="172"/>
      <c r="BY57" s="174" t="str">
        <f t="shared" si="14"/>
        <v/>
      </c>
      <c r="BZ57" s="245"/>
      <c r="CA57" s="263"/>
    </row>
    <row r="58" spans="1:79" ht="19.8" customHeight="1" x14ac:dyDescent="0.3">
      <c r="A58" s="154" t="str">
        <f t="shared" si="15"/>
        <v>00:00:00,00</v>
      </c>
      <c r="B58" s="154" t="str">
        <f t="shared" si="16"/>
        <v>00:00:00,00</v>
      </c>
      <c r="C58" s="154" t="str">
        <f t="shared" si="17"/>
        <v>00:00:00,00</v>
      </c>
      <c r="D58" s="154" t="str">
        <f t="shared" si="18"/>
        <v>00:00:00,00</v>
      </c>
      <c r="E58" s="154" t="str">
        <f t="shared" si="19"/>
        <v>00:00:00,00</v>
      </c>
      <c r="F58" s="154" t="str">
        <f t="shared" si="20"/>
        <v>00:00:00,00</v>
      </c>
      <c r="G58" s="154" t="str">
        <f t="shared" si="21"/>
        <v>00:00:00,00</v>
      </c>
      <c r="H58" s="154" t="str">
        <f t="shared" si="22"/>
        <v>00:00:00,00</v>
      </c>
      <c r="I58" s="154" t="str">
        <f t="shared" si="23"/>
        <v>00:00:00,00</v>
      </c>
      <c r="J58" s="154" t="str">
        <f t="shared" si="24"/>
        <v>00:00:00,00</v>
      </c>
      <c r="K58" s="154" t="str">
        <f t="shared" si="10"/>
        <v>00:00:00,00</v>
      </c>
      <c r="L58" s="164">
        <f t="shared" si="25"/>
        <v>0</v>
      </c>
      <c r="M58" s="164" t="str">
        <f t="shared" si="26"/>
        <v>00</v>
      </c>
      <c r="N58" s="168">
        <f t="shared" si="11"/>
        <v>0</v>
      </c>
      <c r="O58" s="164" t="str">
        <f t="shared" si="27"/>
        <v/>
      </c>
      <c r="P58" s="171" t="str">
        <f t="shared" si="12"/>
        <v>0:00,00</v>
      </c>
      <c r="Q58" s="171" t="str">
        <f t="shared" si="13"/>
        <v>00:00,00</v>
      </c>
      <c r="R58" s="171" t="str">
        <f t="shared" si="28"/>
        <v>00:00,</v>
      </c>
      <c r="S58" s="270" t="str">
        <f t="shared" ref="S58" si="225">U58&amp;V58&amp;W58&amp;X58</f>
        <v/>
      </c>
      <c r="T58" s="270" t="str">
        <f>U58&amp;V58&amp;W58&amp;X58&amp;BE58&amp;BH58</f>
        <v/>
      </c>
      <c r="U58" s="281" t="str">
        <f t="shared" ref="U58" si="226">IF(Y58="","",RANK(Y58,$Y$13:$Y$372,1))</f>
        <v/>
      </c>
      <c r="V58" s="281" t="str">
        <f t="shared" ref="V58" si="227">IF(Z58="","",RANK(Z58,$Z$13:$Z$372,1))</f>
        <v/>
      </c>
      <c r="W58" s="281" t="str">
        <f t="shared" ref="W58" si="228">IF(AA58="","",RANK(AA58,$AA$13:$AA$372,1))</f>
        <v/>
      </c>
      <c r="X58" s="281" t="str">
        <f t="shared" ref="X58" si="229">IF(AB58="","",RANK(AB58,$AB$13:$AB$372,1))</f>
        <v/>
      </c>
      <c r="Y58" s="264" t="str">
        <f t="shared" ref="Y58:AB58" si="230">IFERROR(IF(AND($BE58=Y$12,$BH58=Y$11),$BZ58,""),"")</f>
        <v/>
      </c>
      <c r="Z58" s="264" t="str">
        <f t="shared" si="230"/>
        <v/>
      </c>
      <c r="AA58" s="264" t="str">
        <f t="shared" si="230"/>
        <v/>
      </c>
      <c r="AB58" s="264" t="str">
        <f t="shared" si="230"/>
        <v/>
      </c>
      <c r="AC58" s="65">
        <f t="shared" ref="AC58" si="231">AJ58</f>
        <v>16</v>
      </c>
      <c r="AD58" s="65" t="str">
        <f t="shared" ref="AD58" si="232">AK58</f>
        <v/>
      </c>
      <c r="AE58" s="65" t="s">
        <v>112</v>
      </c>
      <c r="AF58" s="246" t="str">
        <f t="shared" ref="AF58" si="233">BY58</f>
        <v/>
      </c>
      <c r="AG58" s="246" t="str">
        <f t="shared" ref="AG58" si="234">BY59</f>
        <v/>
      </c>
      <c r="AH58" s="246" t="str">
        <f t="shared" ref="AH58" si="235">BY60</f>
        <v/>
      </c>
      <c r="AI58" s="244">
        <f t="shared" ref="AI58" si="236">IF(BZ58="",0,1)</f>
        <v>0</v>
      </c>
      <c r="AJ58" s="271">
        <v>16</v>
      </c>
      <c r="AK58" s="272" t="str">
        <f>IF(INDEX('ordem de passagem'!B$13:B$132,MATCH(ajuizamento!$AJ58,'ordem de passagem'!$A$13:$A$132))=0,"",INDEX('ordem de passagem'!B$13:B$132,MATCH(ajuizamento!$AJ58,'ordem de passagem'!$A$13:$A$132)))</f>
        <v/>
      </c>
      <c r="AL58" s="273" t="str">
        <f>IF(INDEX('ordem de passagem'!C$13:C$132,MATCH(ajuizamento!$AJ58,'ordem de passagem'!$A$13:$A$132))=0,"",INDEX('ordem de passagem'!C$13:C$132,MATCH(ajuizamento!$AJ58,'ordem de passagem'!$A$13:$A$132)))</f>
        <v/>
      </c>
      <c r="AM58" s="273"/>
      <c r="AN58" s="273"/>
      <c r="AO58" s="273"/>
      <c r="AP58" s="273"/>
      <c r="AQ58" s="273"/>
      <c r="AR58" s="273"/>
      <c r="AS58" s="274" t="str">
        <f>IF(INDEX('ordem de passagem'!D$13:D$132,MATCH(ajuizamento!$AJ58,'ordem de passagem'!$A$13:$A$132))=0,"",INDEX('ordem de passagem'!D$13:D$132,MATCH(ajuizamento!$AJ58,'ordem de passagem'!$A$13:$A$132)))</f>
        <v/>
      </c>
      <c r="AT58" s="274"/>
      <c r="AU58" s="274"/>
      <c r="AV58" s="274"/>
      <c r="AW58" s="274"/>
      <c r="AX58" s="274"/>
      <c r="AY58" s="274"/>
      <c r="AZ58" s="274" t="str">
        <f>IF(INDEX('ordem de passagem'!E$13:E$132,MATCH(ajuizamento!$AJ58,'ordem de passagem'!$A$13:$A$132))=0,"",INDEX('ordem de passagem'!E$13:E$132,MATCH(ajuizamento!$AJ58,'ordem de passagem'!$A$13:$A$132)))</f>
        <v/>
      </c>
      <c r="BA58" s="274"/>
      <c r="BB58" s="274"/>
      <c r="BC58" s="274"/>
      <c r="BD58" s="274"/>
      <c r="BE58" s="275" t="str">
        <f>IF(INDEX('ordem de passagem'!F$13:F$132,MATCH(ajuizamento!$AJ58,'ordem de passagem'!$A$13:$A$132))=0,"",INDEX('ordem de passagem'!F$13:F$132,MATCH(ajuizamento!$AJ58,'ordem de passagem'!$A$13:$A$132)))</f>
        <v/>
      </c>
      <c r="BF58" s="276"/>
      <c r="BG58" s="277"/>
      <c r="BH58" s="275" t="str">
        <f>IF(INDEX('ordem de passagem'!G$13:G$132,MATCH(ajuizamento!$AJ58,'ordem de passagem'!$A$13:$A$132))=0,"",INDEX('ordem de passagem'!G$13:G$132,MATCH(ajuizamento!$AJ58,'ordem de passagem'!$A$13:$A$132)))</f>
        <v/>
      </c>
      <c r="BI58" s="276"/>
      <c r="BJ58" s="276"/>
      <c r="BK58" s="277"/>
      <c r="BL58" s="74" t="str">
        <f>IF(AL58="","",AE58)</f>
        <v/>
      </c>
      <c r="BM58" s="162"/>
      <c r="BN58" s="162"/>
      <c r="BO58" s="162"/>
      <c r="BP58" s="162"/>
      <c r="BQ58" s="162"/>
      <c r="BR58" s="162"/>
      <c r="BS58" s="162"/>
      <c r="BT58" s="162"/>
      <c r="BU58" s="162"/>
      <c r="BV58" s="162"/>
      <c r="BW58" s="162"/>
      <c r="BX58" s="172"/>
      <c r="BY58" s="174" t="str">
        <f t="shared" si="14"/>
        <v/>
      </c>
      <c r="BZ58" s="245" t="str">
        <f t="shared" si="103"/>
        <v/>
      </c>
      <c r="CA58" s="263"/>
    </row>
    <row r="59" spans="1:79" ht="19.8" customHeight="1" x14ac:dyDescent="0.3">
      <c r="A59" s="154" t="str">
        <f t="shared" si="15"/>
        <v>00:00:00,00</v>
      </c>
      <c r="B59" s="154" t="str">
        <f t="shared" si="16"/>
        <v>00:00:00,00</v>
      </c>
      <c r="C59" s="154" t="str">
        <f t="shared" si="17"/>
        <v>00:00:00,00</v>
      </c>
      <c r="D59" s="154" t="str">
        <f t="shared" si="18"/>
        <v>00:00:00,00</v>
      </c>
      <c r="E59" s="154" t="str">
        <f t="shared" si="19"/>
        <v>00:00:00,00</v>
      </c>
      <c r="F59" s="154" t="str">
        <f t="shared" si="20"/>
        <v>00:00:00,00</v>
      </c>
      <c r="G59" s="154" t="str">
        <f t="shared" si="21"/>
        <v>00:00:00,00</v>
      </c>
      <c r="H59" s="154" t="str">
        <f t="shared" si="22"/>
        <v>00:00:00,00</v>
      </c>
      <c r="I59" s="154" t="str">
        <f t="shared" si="23"/>
        <v>00:00:00,00</v>
      </c>
      <c r="J59" s="154" t="str">
        <f t="shared" si="24"/>
        <v>00:00:00,00</v>
      </c>
      <c r="K59" s="154" t="str">
        <f t="shared" si="10"/>
        <v>00:00:00,00</v>
      </c>
      <c r="L59" s="164">
        <f t="shared" si="25"/>
        <v>0</v>
      </c>
      <c r="M59" s="164" t="str">
        <f t="shared" si="26"/>
        <v>00</v>
      </c>
      <c r="N59" s="168">
        <f t="shared" si="11"/>
        <v>0</v>
      </c>
      <c r="O59" s="164" t="str">
        <f t="shared" si="27"/>
        <v/>
      </c>
      <c r="P59" s="171" t="str">
        <f t="shared" si="12"/>
        <v>0:00,00</v>
      </c>
      <c r="Q59" s="171" t="str">
        <f t="shared" si="13"/>
        <v>00:00,00</v>
      </c>
      <c r="R59" s="171" t="str">
        <f t="shared" si="28"/>
        <v>00:00,</v>
      </c>
      <c r="S59" s="270"/>
      <c r="T59" s="270"/>
      <c r="U59" s="281"/>
      <c r="V59" s="281"/>
      <c r="W59" s="281"/>
      <c r="X59" s="281"/>
      <c r="Y59" s="264"/>
      <c r="Z59" s="264"/>
      <c r="AA59" s="264"/>
      <c r="AB59" s="264"/>
      <c r="AC59" s="65">
        <f t="shared" ref="AC59" si="237">AJ58</f>
        <v>16</v>
      </c>
      <c r="AD59" s="65" t="str">
        <f t="shared" ref="AD59" si="238">AK58</f>
        <v/>
      </c>
      <c r="AE59" s="65" t="s">
        <v>113</v>
      </c>
      <c r="AF59" s="246"/>
      <c r="AG59" s="246"/>
      <c r="AH59" s="246"/>
      <c r="AI59" s="244"/>
      <c r="AJ59" s="271"/>
      <c r="AK59" s="272"/>
      <c r="AL59" s="273"/>
      <c r="AM59" s="273"/>
      <c r="AN59" s="273"/>
      <c r="AO59" s="273"/>
      <c r="AP59" s="273"/>
      <c r="AQ59" s="273"/>
      <c r="AR59" s="273"/>
      <c r="AS59" s="274"/>
      <c r="AT59" s="274"/>
      <c r="AU59" s="274"/>
      <c r="AV59" s="274"/>
      <c r="AW59" s="274"/>
      <c r="AX59" s="274"/>
      <c r="AY59" s="274"/>
      <c r="AZ59" s="274"/>
      <c r="BA59" s="274"/>
      <c r="BB59" s="274"/>
      <c r="BC59" s="274"/>
      <c r="BD59" s="274"/>
      <c r="BE59" s="275"/>
      <c r="BF59" s="276"/>
      <c r="BG59" s="277"/>
      <c r="BH59" s="275"/>
      <c r="BI59" s="276"/>
      <c r="BJ59" s="276"/>
      <c r="BK59" s="277"/>
      <c r="BL59" s="74" t="str">
        <f>IF(AL58="","",AE59)</f>
        <v/>
      </c>
      <c r="BM59" s="163"/>
      <c r="BN59" s="163"/>
      <c r="BO59" s="163"/>
      <c r="BP59" s="163"/>
      <c r="BQ59" s="163"/>
      <c r="BR59" s="163"/>
      <c r="BS59" s="163"/>
      <c r="BT59" s="163"/>
      <c r="BU59" s="163"/>
      <c r="BV59" s="163"/>
      <c r="BW59" s="163"/>
      <c r="BX59" s="172"/>
      <c r="BY59" s="174" t="str">
        <f t="shared" si="14"/>
        <v/>
      </c>
      <c r="BZ59" s="245"/>
      <c r="CA59" s="263"/>
    </row>
    <row r="60" spans="1:79" ht="19.8" customHeight="1" x14ac:dyDescent="0.3">
      <c r="A60" s="154" t="str">
        <f t="shared" si="15"/>
        <v>00:00:00,00</v>
      </c>
      <c r="B60" s="154" t="str">
        <f t="shared" si="16"/>
        <v>00:00:00,00</v>
      </c>
      <c r="C60" s="154" t="str">
        <f t="shared" si="17"/>
        <v>00:00:00,00</v>
      </c>
      <c r="D60" s="154" t="str">
        <f t="shared" si="18"/>
        <v>00:00:00,00</v>
      </c>
      <c r="E60" s="154" t="str">
        <f t="shared" si="19"/>
        <v>00:00:00,00</v>
      </c>
      <c r="F60" s="154" t="str">
        <f t="shared" si="20"/>
        <v>00:00:00,00</v>
      </c>
      <c r="G60" s="154" t="str">
        <f t="shared" si="21"/>
        <v>00:00:00,00</v>
      </c>
      <c r="H60" s="154" t="str">
        <f t="shared" si="22"/>
        <v>00:00:00,00</v>
      </c>
      <c r="I60" s="154" t="str">
        <f t="shared" si="23"/>
        <v>00:00:00,00</v>
      </c>
      <c r="J60" s="154" t="str">
        <f t="shared" si="24"/>
        <v>00:00:00,00</v>
      </c>
      <c r="K60" s="154" t="str">
        <f t="shared" si="10"/>
        <v>00:00:00,00</v>
      </c>
      <c r="L60" s="164">
        <f t="shared" si="25"/>
        <v>0</v>
      </c>
      <c r="M60" s="164" t="str">
        <f t="shared" si="26"/>
        <v>00</v>
      </c>
      <c r="N60" s="168">
        <f t="shared" si="11"/>
        <v>0</v>
      </c>
      <c r="O60" s="164" t="str">
        <f t="shared" si="27"/>
        <v/>
      </c>
      <c r="P60" s="171" t="str">
        <f t="shared" si="12"/>
        <v>0:00,00</v>
      </c>
      <c r="Q60" s="171" t="str">
        <f t="shared" si="13"/>
        <v>00:00,00</v>
      </c>
      <c r="R60" s="171" t="str">
        <f t="shared" si="28"/>
        <v>00:00,</v>
      </c>
      <c r="S60" s="270"/>
      <c r="T60" s="270"/>
      <c r="U60" s="281"/>
      <c r="V60" s="281"/>
      <c r="W60" s="281"/>
      <c r="X60" s="281"/>
      <c r="Y60" s="264"/>
      <c r="Z60" s="264"/>
      <c r="AA60" s="264"/>
      <c r="AB60" s="264"/>
      <c r="AC60" s="65">
        <f t="shared" ref="AC60:AD60" si="239">AJ58</f>
        <v>16</v>
      </c>
      <c r="AD60" s="65" t="str">
        <f t="shared" si="239"/>
        <v/>
      </c>
      <c r="AE60" s="65" t="s">
        <v>114</v>
      </c>
      <c r="AF60" s="246"/>
      <c r="AG60" s="246"/>
      <c r="AH60" s="246"/>
      <c r="AI60" s="244"/>
      <c r="AJ60" s="271"/>
      <c r="AK60" s="272"/>
      <c r="AL60" s="273"/>
      <c r="AM60" s="273"/>
      <c r="AN60" s="273"/>
      <c r="AO60" s="273"/>
      <c r="AP60" s="273"/>
      <c r="AQ60" s="273"/>
      <c r="AR60" s="273"/>
      <c r="AS60" s="274"/>
      <c r="AT60" s="274"/>
      <c r="AU60" s="274"/>
      <c r="AV60" s="274"/>
      <c r="AW60" s="274"/>
      <c r="AX60" s="274"/>
      <c r="AY60" s="274"/>
      <c r="AZ60" s="274"/>
      <c r="BA60" s="274"/>
      <c r="BB60" s="274"/>
      <c r="BC60" s="274"/>
      <c r="BD60" s="274"/>
      <c r="BE60" s="278"/>
      <c r="BF60" s="279"/>
      <c r="BG60" s="280"/>
      <c r="BH60" s="278"/>
      <c r="BI60" s="279"/>
      <c r="BJ60" s="279"/>
      <c r="BK60" s="280"/>
      <c r="BL60" s="74" t="str">
        <f>IF(AL58="","",AE60)</f>
        <v/>
      </c>
      <c r="BM60" s="163"/>
      <c r="BN60" s="163"/>
      <c r="BO60" s="163"/>
      <c r="BP60" s="163"/>
      <c r="BQ60" s="163"/>
      <c r="BR60" s="163"/>
      <c r="BS60" s="163"/>
      <c r="BT60" s="163"/>
      <c r="BU60" s="163"/>
      <c r="BV60" s="163"/>
      <c r="BW60" s="163"/>
      <c r="BX60" s="172"/>
      <c r="BY60" s="174" t="str">
        <f t="shared" si="14"/>
        <v/>
      </c>
      <c r="BZ60" s="245"/>
      <c r="CA60" s="263"/>
    </row>
    <row r="61" spans="1:79" ht="19.8" customHeight="1" x14ac:dyDescent="0.3">
      <c r="A61" s="154" t="str">
        <f t="shared" si="15"/>
        <v>00:00:00,00</v>
      </c>
      <c r="B61" s="154" t="str">
        <f t="shared" si="16"/>
        <v>00:00:00,00</v>
      </c>
      <c r="C61" s="154" t="str">
        <f t="shared" si="17"/>
        <v>00:00:00,00</v>
      </c>
      <c r="D61" s="154" t="str">
        <f t="shared" si="18"/>
        <v>00:00:00,00</v>
      </c>
      <c r="E61" s="154" t="str">
        <f t="shared" si="19"/>
        <v>00:00:00,00</v>
      </c>
      <c r="F61" s="154" t="str">
        <f t="shared" si="20"/>
        <v>00:00:00,00</v>
      </c>
      <c r="G61" s="154" t="str">
        <f t="shared" si="21"/>
        <v>00:00:00,00</v>
      </c>
      <c r="H61" s="154" t="str">
        <f t="shared" si="22"/>
        <v>00:00:00,00</v>
      </c>
      <c r="I61" s="154" t="str">
        <f t="shared" si="23"/>
        <v>00:00:00,00</v>
      </c>
      <c r="J61" s="154" t="str">
        <f t="shared" si="24"/>
        <v>00:00:00,00</v>
      </c>
      <c r="K61" s="154" t="str">
        <f t="shared" si="10"/>
        <v>00:00:00,00</v>
      </c>
      <c r="L61" s="164">
        <f t="shared" si="25"/>
        <v>0</v>
      </c>
      <c r="M61" s="164" t="str">
        <f t="shared" si="26"/>
        <v>00</v>
      </c>
      <c r="N61" s="168">
        <f t="shared" si="11"/>
        <v>0</v>
      </c>
      <c r="O61" s="164" t="str">
        <f t="shared" si="27"/>
        <v/>
      </c>
      <c r="P61" s="171" t="str">
        <f t="shared" si="12"/>
        <v>0:00,00</v>
      </c>
      <c r="Q61" s="171" t="str">
        <f t="shared" si="13"/>
        <v>00:00,00</v>
      </c>
      <c r="R61" s="171" t="str">
        <f t="shared" si="28"/>
        <v>00:00,</v>
      </c>
      <c r="S61" s="270" t="str">
        <f t="shared" ref="S61" si="240">U61&amp;V61&amp;W61&amp;X61</f>
        <v/>
      </c>
      <c r="T61" s="270" t="str">
        <f>U61&amp;V61&amp;W61&amp;X61&amp;BE61&amp;BH61</f>
        <v/>
      </c>
      <c r="U61" s="281" t="str">
        <f t="shared" ref="U61" si="241">IF(Y61="","",RANK(Y61,$Y$13:$Y$372,1))</f>
        <v/>
      </c>
      <c r="V61" s="281" t="str">
        <f t="shared" ref="V61" si="242">IF(Z61="","",RANK(Z61,$Z$13:$Z$372,1))</f>
        <v/>
      </c>
      <c r="W61" s="281" t="str">
        <f t="shared" ref="W61" si="243">IF(AA61="","",RANK(AA61,$AA$13:$AA$372,1))</f>
        <v/>
      </c>
      <c r="X61" s="281" t="str">
        <f t="shared" ref="X61" si="244">IF(AB61="","",RANK(AB61,$AB$13:$AB$372,1))</f>
        <v/>
      </c>
      <c r="Y61" s="264" t="str">
        <f t="shared" ref="Y61:AB61" si="245">IFERROR(IF(AND($BE61=Y$12,$BH61=Y$11),$BZ61,""),"")</f>
        <v/>
      </c>
      <c r="Z61" s="264" t="str">
        <f t="shared" si="245"/>
        <v/>
      </c>
      <c r="AA61" s="264" t="str">
        <f t="shared" si="245"/>
        <v/>
      </c>
      <c r="AB61" s="264" t="str">
        <f t="shared" si="245"/>
        <v/>
      </c>
      <c r="AC61" s="65">
        <f t="shared" ref="AC61" si="246">AJ61</f>
        <v>17</v>
      </c>
      <c r="AD61" s="65" t="str">
        <f t="shared" ref="AD61" si="247">AK61</f>
        <v/>
      </c>
      <c r="AE61" s="65" t="s">
        <v>112</v>
      </c>
      <c r="AF61" s="246" t="str">
        <f t="shared" ref="AF61" si="248">BY61</f>
        <v/>
      </c>
      <c r="AG61" s="246" t="str">
        <f t="shared" ref="AG61" si="249">BY62</f>
        <v/>
      </c>
      <c r="AH61" s="246" t="str">
        <f t="shared" ref="AH61" si="250">BY63</f>
        <v/>
      </c>
      <c r="AI61" s="244">
        <f t="shared" ref="AI61" si="251">IF(BZ61="",0,1)</f>
        <v>0</v>
      </c>
      <c r="AJ61" s="271">
        <v>17</v>
      </c>
      <c r="AK61" s="272" t="str">
        <f>IF(INDEX('ordem de passagem'!B$13:B$132,MATCH(ajuizamento!$AJ61,'ordem de passagem'!$A$13:$A$132))=0,"",INDEX('ordem de passagem'!B$13:B$132,MATCH(ajuizamento!$AJ61,'ordem de passagem'!$A$13:$A$132)))</f>
        <v/>
      </c>
      <c r="AL61" s="273" t="str">
        <f>IF(INDEX('ordem de passagem'!C$13:C$132,MATCH(ajuizamento!$AJ61,'ordem de passagem'!$A$13:$A$132))=0,"",INDEX('ordem de passagem'!C$13:C$132,MATCH(ajuizamento!$AJ61,'ordem de passagem'!$A$13:$A$132)))</f>
        <v/>
      </c>
      <c r="AM61" s="273"/>
      <c r="AN61" s="273"/>
      <c r="AO61" s="273"/>
      <c r="AP61" s="273"/>
      <c r="AQ61" s="273"/>
      <c r="AR61" s="273"/>
      <c r="AS61" s="274" t="str">
        <f>IF(INDEX('ordem de passagem'!D$13:D$132,MATCH(ajuizamento!$AJ61,'ordem de passagem'!$A$13:$A$132))=0,"",INDEX('ordem de passagem'!D$13:D$132,MATCH(ajuizamento!$AJ61,'ordem de passagem'!$A$13:$A$132)))</f>
        <v/>
      </c>
      <c r="AT61" s="274"/>
      <c r="AU61" s="274"/>
      <c r="AV61" s="274"/>
      <c r="AW61" s="274"/>
      <c r="AX61" s="274"/>
      <c r="AY61" s="274"/>
      <c r="AZ61" s="274" t="str">
        <f>IF(INDEX('ordem de passagem'!E$13:E$132,MATCH(ajuizamento!$AJ61,'ordem de passagem'!$A$13:$A$132))=0,"",INDEX('ordem de passagem'!E$13:E$132,MATCH(ajuizamento!$AJ61,'ordem de passagem'!$A$13:$A$132)))</f>
        <v/>
      </c>
      <c r="BA61" s="274"/>
      <c r="BB61" s="274"/>
      <c r="BC61" s="274"/>
      <c r="BD61" s="274"/>
      <c r="BE61" s="275" t="str">
        <f>IF(INDEX('ordem de passagem'!F$13:F$132,MATCH(ajuizamento!$AJ61,'ordem de passagem'!$A$13:$A$132))=0,"",INDEX('ordem de passagem'!F$13:F$132,MATCH(ajuizamento!$AJ61,'ordem de passagem'!$A$13:$A$132)))</f>
        <v/>
      </c>
      <c r="BF61" s="276"/>
      <c r="BG61" s="277"/>
      <c r="BH61" s="275" t="str">
        <f>IF(INDEX('ordem de passagem'!G$13:G$132,MATCH(ajuizamento!$AJ61,'ordem de passagem'!$A$13:$A$132))=0,"",INDEX('ordem de passagem'!G$13:G$132,MATCH(ajuizamento!$AJ61,'ordem de passagem'!$A$13:$A$132)))</f>
        <v/>
      </c>
      <c r="BI61" s="276"/>
      <c r="BJ61" s="276"/>
      <c r="BK61" s="277"/>
      <c r="BL61" s="74" t="str">
        <f>IF(AL61="","",AE61)</f>
        <v/>
      </c>
      <c r="BM61" s="162"/>
      <c r="BN61" s="162"/>
      <c r="BO61" s="162"/>
      <c r="BP61" s="162"/>
      <c r="BQ61" s="162"/>
      <c r="BR61" s="162"/>
      <c r="BS61" s="162"/>
      <c r="BT61" s="162"/>
      <c r="BU61" s="162"/>
      <c r="BV61" s="162"/>
      <c r="BW61" s="162"/>
      <c r="BX61" s="172"/>
      <c r="BY61" s="174" t="str">
        <f t="shared" si="14"/>
        <v/>
      </c>
      <c r="BZ61" s="245" t="str">
        <f t="shared" si="103"/>
        <v/>
      </c>
      <c r="CA61" s="263"/>
    </row>
    <row r="62" spans="1:79" ht="19.8" customHeight="1" x14ac:dyDescent="0.3">
      <c r="A62" s="154" t="str">
        <f t="shared" si="15"/>
        <v>00:00:00,00</v>
      </c>
      <c r="B62" s="154" t="str">
        <f t="shared" si="16"/>
        <v>00:00:00,00</v>
      </c>
      <c r="C62" s="154" t="str">
        <f t="shared" si="17"/>
        <v>00:00:00,00</v>
      </c>
      <c r="D62" s="154" t="str">
        <f t="shared" si="18"/>
        <v>00:00:00,00</v>
      </c>
      <c r="E62" s="154" t="str">
        <f t="shared" si="19"/>
        <v>00:00:00,00</v>
      </c>
      <c r="F62" s="154" t="str">
        <f t="shared" si="20"/>
        <v>00:00:00,00</v>
      </c>
      <c r="G62" s="154" t="str">
        <f t="shared" si="21"/>
        <v>00:00:00,00</v>
      </c>
      <c r="H62" s="154" t="str">
        <f t="shared" si="22"/>
        <v>00:00:00,00</v>
      </c>
      <c r="I62" s="154" t="str">
        <f t="shared" si="23"/>
        <v>00:00:00,00</v>
      </c>
      <c r="J62" s="154" t="str">
        <f t="shared" si="24"/>
        <v>00:00:00,00</v>
      </c>
      <c r="K62" s="154" t="str">
        <f t="shared" si="10"/>
        <v>00:00:00,00</v>
      </c>
      <c r="L62" s="164">
        <f t="shared" si="25"/>
        <v>0</v>
      </c>
      <c r="M62" s="164" t="str">
        <f t="shared" si="26"/>
        <v>00</v>
      </c>
      <c r="N62" s="168">
        <f t="shared" si="11"/>
        <v>0</v>
      </c>
      <c r="O62" s="164" t="str">
        <f t="shared" si="27"/>
        <v/>
      </c>
      <c r="P62" s="171" t="str">
        <f t="shared" si="12"/>
        <v>0:00,00</v>
      </c>
      <c r="Q62" s="171" t="str">
        <f t="shared" si="13"/>
        <v>00:00,00</v>
      </c>
      <c r="R62" s="171" t="str">
        <f t="shared" si="28"/>
        <v>00:00,</v>
      </c>
      <c r="S62" s="270"/>
      <c r="T62" s="270"/>
      <c r="U62" s="281"/>
      <c r="V62" s="281"/>
      <c r="W62" s="281"/>
      <c r="X62" s="281"/>
      <c r="Y62" s="264"/>
      <c r="Z62" s="264"/>
      <c r="AA62" s="264"/>
      <c r="AB62" s="264"/>
      <c r="AC62" s="65">
        <f t="shared" ref="AC62" si="252">AJ61</f>
        <v>17</v>
      </c>
      <c r="AD62" s="65" t="str">
        <f t="shared" ref="AD62" si="253">AK61</f>
        <v/>
      </c>
      <c r="AE62" s="65" t="s">
        <v>113</v>
      </c>
      <c r="AF62" s="246"/>
      <c r="AG62" s="246"/>
      <c r="AH62" s="246"/>
      <c r="AI62" s="244"/>
      <c r="AJ62" s="271"/>
      <c r="AK62" s="272"/>
      <c r="AL62" s="273"/>
      <c r="AM62" s="273"/>
      <c r="AN62" s="273"/>
      <c r="AO62" s="273"/>
      <c r="AP62" s="273"/>
      <c r="AQ62" s="273"/>
      <c r="AR62" s="273"/>
      <c r="AS62" s="274"/>
      <c r="AT62" s="274"/>
      <c r="AU62" s="274"/>
      <c r="AV62" s="274"/>
      <c r="AW62" s="274"/>
      <c r="AX62" s="274"/>
      <c r="AY62" s="274"/>
      <c r="AZ62" s="274"/>
      <c r="BA62" s="274"/>
      <c r="BB62" s="274"/>
      <c r="BC62" s="274"/>
      <c r="BD62" s="274"/>
      <c r="BE62" s="275"/>
      <c r="BF62" s="276"/>
      <c r="BG62" s="277"/>
      <c r="BH62" s="275"/>
      <c r="BI62" s="276"/>
      <c r="BJ62" s="276"/>
      <c r="BK62" s="277"/>
      <c r="BL62" s="74" t="str">
        <f>IF(AL61="","",AE62)</f>
        <v/>
      </c>
      <c r="BM62" s="163"/>
      <c r="BN62" s="163"/>
      <c r="BO62" s="163"/>
      <c r="BP62" s="163"/>
      <c r="BQ62" s="163"/>
      <c r="BR62" s="163"/>
      <c r="BS62" s="163"/>
      <c r="BT62" s="163"/>
      <c r="BU62" s="163"/>
      <c r="BV62" s="163"/>
      <c r="BW62" s="163"/>
      <c r="BX62" s="172"/>
      <c r="BY62" s="174" t="str">
        <f t="shared" si="14"/>
        <v/>
      </c>
      <c r="BZ62" s="245"/>
      <c r="CA62" s="263"/>
    </row>
    <row r="63" spans="1:79" ht="19.8" customHeight="1" x14ac:dyDescent="0.3">
      <c r="A63" s="154" t="str">
        <f t="shared" si="15"/>
        <v>00:00:00,00</v>
      </c>
      <c r="B63" s="154" t="str">
        <f t="shared" si="16"/>
        <v>00:00:00,00</v>
      </c>
      <c r="C63" s="154" t="str">
        <f t="shared" si="17"/>
        <v>00:00:00,00</v>
      </c>
      <c r="D63" s="154" t="str">
        <f t="shared" si="18"/>
        <v>00:00:00,00</v>
      </c>
      <c r="E63" s="154" t="str">
        <f t="shared" si="19"/>
        <v>00:00:00,00</v>
      </c>
      <c r="F63" s="154" t="str">
        <f t="shared" si="20"/>
        <v>00:00:00,00</v>
      </c>
      <c r="G63" s="154" t="str">
        <f t="shared" si="21"/>
        <v>00:00:00,00</v>
      </c>
      <c r="H63" s="154" t="str">
        <f t="shared" si="22"/>
        <v>00:00:00,00</v>
      </c>
      <c r="I63" s="154" t="str">
        <f t="shared" si="23"/>
        <v>00:00:00,00</v>
      </c>
      <c r="J63" s="154" t="str">
        <f t="shared" si="24"/>
        <v>00:00:00,00</v>
      </c>
      <c r="K63" s="154" t="str">
        <f t="shared" si="10"/>
        <v>00:00:00,00</v>
      </c>
      <c r="L63" s="164">
        <f t="shared" si="25"/>
        <v>0</v>
      </c>
      <c r="M63" s="164" t="str">
        <f t="shared" si="26"/>
        <v>00</v>
      </c>
      <c r="N63" s="168">
        <f t="shared" si="11"/>
        <v>0</v>
      </c>
      <c r="O63" s="164" t="str">
        <f t="shared" si="27"/>
        <v/>
      </c>
      <c r="P63" s="171" t="str">
        <f t="shared" si="12"/>
        <v>0:00,00</v>
      </c>
      <c r="Q63" s="171" t="str">
        <f t="shared" si="13"/>
        <v>00:00,00</v>
      </c>
      <c r="R63" s="171" t="str">
        <f t="shared" si="28"/>
        <v>00:00,</v>
      </c>
      <c r="S63" s="270"/>
      <c r="T63" s="270"/>
      <c r="U63" s="281"/>
      <c r="V63" s="281"/>
      <c r="W63" s="281"/>
      <c r="X63" s="281"/>
      <c r="Y63" s="264"/>
      <c r="Z63" s="264"/>
      <c r="AA63" s="264"/>
      <c r="AB63" s="264"/>
      <c r="AC63" s="65">
        <f t="shared" ref="AC63:AD63" si="254">AJ61</f>
        <v>17</v>
      </c>
      <c r="AD63" s="65" t="str">
        <f t="shared" si="254"/>
        <v/>
      </c>
      <c r="AE63" s="65" t="s">
        <v>114</v>
      </c>
      <c r="AF63" s="246"/>
      <c r="AG63" s="246"/>
      <c r="AH63" s="246"/>
      <c r="AI63" s="244"/>
      <c r="AJ63" s="271"/>
      <c r="AK63" s="272"/>
      <c r="AL63" s="273"/>
      <c r="AM63" s="273"/>
      <c r="AN63" s="273"/>
      <c r="AO63" s="273"/>
      <c r="AP63" s="273"/>
      <c r="AQ63" s="273"/>
      <c r="AR63" s="273"/>
      <c r="AS63" s="274"/>
      <c r="AT63" s="274"/>
      <c r="AU63" s="274"/>
      <c r="AV63" s="274"/>
      <c r="AW63" s="274"/>
      <c r="AX63" s="274"/>
      <c r="AY63" s="274"/>
      <c r="AZ63" s="274"/>
      <c r="BA63" s="274"/>
      <c r="BB63" s="274"/>
      <c r="BC63" s="274"/>
      <c r="BD63" s="274"/>
      <c r="BE63" s="278"/>
      <c r="BF63" s="279"/>
      <c r="BG63" s="280"/>
      <c r="BH63" s="278"/>
      <c r="BI63" s="279"/>
      <c r="BJ63" s="279"/>
      <c r="BK63" s="280"/>
      <c r="BL63" s="74" t="str">
        <f>IF(AL61="","",AE63)</f>
        <v/>
      </c>
      <c r="BM63" s="163"/>
      <c r="BN63" s="163"/>
      <c r="BO63" s="163"/>
      <c r="BP63" s="163"/>
      <c r="BQ63" s="163"/>
      <c r="BR63" s="163"/>
      <c r="BS63" s="163"/>
      <c r="BT63" s="163"/>
      <c r="BU63" s="163"/>
      <c r="BV63" s="163"/>
      <c r="BW63" s="163"/>
      <c r="BX63" s="172"/>
      <c r="BY63" s="174" t="str">
        <f t="shared" si="14"/>
        <v/>
      </c>
      <c r="BZ63" s="245"/>
      <c r="CA63" s="263"/>
    </row>
    <row r="64" spans="1:79" ht="19.8" customHeight="1" x14ac:dyDescent="0.3">
      <c r="A64" s="154" t="str">
        <f t="shared" si="15"/>
        <v>00:00:00,00</v>
      </c>
      <c r="B64" s="154" t="str">
        <f t="shared" si="16"/>
        <v>00:00:00,00</v>
      </c>
      <c r="C64" s="154" t="str">
        <f t="shared" si="17"/>
        <v>00:00:00,00</v>
      </c>
      <c r="D64" s="154" t="str">
        <f t="shared" si="18"/>
        <v>00:00:00,00</v>
      </c>
      <c r="E64" s="154" t="str">
        <f t="shared" si="19"/>
        <v>00:00:00,00</v>
      </c>
      <c r="F64" s="154" t="str">
        <f t="shared" si="20"/>
        <v>00:00:00,00</v>
      </c>
      <c r="G64" s="154" t="str">
        <f t="shared" si="21"/>
        <v>00:00:00,00</v>
      </c>
      <c r="H64" s="154" t="str">
        <f t="shared" si="22"/>
        <v>00:00:00,00</v>
      </c>
      <c r="I64" s="154" t="str">
        <f t="shared" si="23"/>
        <v>00:00:00,00</v>
      </c>
      <c r="J64" s="154" t="str">
        <f t="shared" si="24"/>
        <v>00:00:00,00</v>
      </c>
      <c r="K64" s="154" t="str">
        <f t="shared" si="10"/>
        <v>00:00:00,00</v>
      </c>
      <c r="L64" s="164">
        <f t="shared" si="25"/>
        <v>0</v>
      </c>
      <c r="M64" s="164" t="str">
        <f t="shared" si="26"/>
        <v>00</v>
      </c>
      <c r="N64" s="168">
        <f t="shared" si="11"/>
        <v>0</v>
      </c>
      <c r="O64" s="164" t="str">
        <f t="shared" si="27"/>
        <v/>
      </c>
      <c r="P64" s="171" t="str">
        <f t="shared" si="12"/>
        <v>0:00,00</v>
      </c>
      <c r="Q64" s="171" t="str">
        <f t="shared" si="13"/>
        <v>00:00,00</v>
      </c>
      <c r="R64" s="171" t="str">
        <f t="shared" si="28"/>
        <v>00:00,</v>
      </c>
      <c r="S64" s="270" t="str">
        <f t="shared" ref="S64" si="255">U64&amp;V64&amp;W64&amp;X64</f>
        <v/>
      </c>
      <c r="T64" s="270" t="str">
        <f>U64&amp;V64&amp;W64&amp;X64&amp;BE64&amp;BH64</f>
        <v/>
      </c>
      <c r="U64" s="281" t="str">
        <f t="shared" ref="U64" si="256">IF(Y64="","",RANK(Y64,$Y$13:$Y$372,1))</f>
        <v/>
      </c>
      <c r="V64" s="281" t="str">
        <f t="shared" ref="V64" si="257">IF(Z64="","",RANK(Z64,$Z$13:$Z$372,1))</f>
        <v/>
      </c>
      <c r="W64" s="281" t="str">
        <f t="shared" ref="W64" si="258">IF(AA64="","",RANK(AA64,$AA$13:$AA$372,1))</f>
        <v/>
      </c>
      <c r="X64" s="281" t="str">
        <f t="shared" ref="X64" si="259">IF(AB64="","",RANK(AB64,$AB$13:$AB$372,1))</f>
        <v/>
      </c>
      <c r="Y64" s="264" t="str">
        <f t="shared" ref="Y64:AB64" si="260">IFERROR(IF(AND($BE64=Y$12,$BH64=Y$11),$BZ64,""),"")</f>
        <v/>
      </c>
      <c r="Z64" s="264" t="str">
        <f t="shared" si="260"/>
        <v/>
      </c>
      <c r="AA64" s="264" t="str">
        <f t="shared" si="260"/>
        <v/>
      </c>
      <c r="AB64" s="264" t="str">
        <f t="shared" si="260"/>
        <v/>
      </c>
      <c r="AC64" s="65">
        <f t="shared" ref="AC64" si="261">AJ64</f>
        <v>18</v>
      </c>
      <c r="AD64" s="65" t="str">
        <f t="shared" ref="AD64" si="262">AK64</f>
        <v/>
      </c>
      <c r="AE64" s="65" t="s">
        <v>112</v>
      </c>
      <c r="AF64" s="246" t="str">
        <f t="shared" ref="AF64" si="263">BY64</f>
        <v/>
      </c>
      <c r="AG64" s="246" t="str">
        <f t="shared" ref="AG64" si="264">BY65</f>
        <v/>
      </c>
      <c r="AH64" s="246" t="str">
        <f t="shared" ref="AH64" si="265">BY66</f>
        <v/>
      </c>
      <c r="AI64" s="244">
        <f t="shared" ref="AI64" si="266">IF(BZ64="",0,1)</f>
        <v>0</v>
      </c>
      <c r="AJ64" s="271">
        <v>18</v>
      </c>
      <c r="AK64" s="272" t="str">
        <f>IF(INDEX('ordem de passagem'!B$13:B$132,MATCH(ajuizamento!$AJ64,'ordem de passagem'!$A$13:$A$132))=0,"",INDEX('ordem de passagem'!B$13:B$132,MATCH(ajuizamento!$AJ64,'ordem de passagem'!$A$13:$A$132)))</f>
        <v/>
      </c>
      <c r="AL64" s="273" t="str">
        <f>IF(INDEX('ordem de passagem'!C$13:C$132,MATCH(ajuizamento!$AJ64,'ordem de passagem'!$A$13:$A$132))=0,"",INDEX('ordem de passagem'!C$13:C$132,MATCH(ajuizamento!$AJ64,'ordem de passagem'!$A$13:$A$132)))</f>
        <v/>
      </c>
      <c r="AM64" s="273"/>
      <c r="AN64" s="273"/>
      <c r="AO64" s="273"/>
      <c r="AP64" s="273"/>
      <c r="AQ64" s="273"/>
      <c r="AR64" s="273"/>
      <c r="AS64" s="274" t="str">
        <f>IF(INDEX('ordem de passagem'!D$13:D$132,MATCH(ajuizamento!$AJ64,'ordem de passagem'!$A$13:$A$132))=0,"",INDEX('ordem de passagem'!D$13:D$132,MATCH(ajuizamento!$AJ64,'ordem de passagem'!$A$13:$A$132)))</f>
        <v/>
      </c>
      <c r="AT64" s="274"/>
      <c r="AU64" s="274"/>
      <c r="AV64" s="274"/>
      <c r="AW64" s="274"/>
      <c r="AX64" s="274"/>
      <c r="AY64" s="274"/>
      <c r="AZ64" s="274" t="str">
        <f>IF(INDEX('ordem de passagem'!E$13:E$132,MATCH(ajuizamento!$AJ64,'ordem de passagem'!$A$13:$A$132))=0,"",INDEX('ordem de passagem'!E$13:E$132,MATCH(ajuizamento!$AJ64,'ordem de passagem'!$A$13:$A$132)))</f>
        <v/>
      </c>
      <c r="BA64" s="274"/>
      <c r="BB64" s="274"/>
      <c r="BC64" s="274"/>
      <c r="BD64" s="274"/>
      <c r="BE64" s="275" t="str">
        <f>IF(INDEX('ordem de passagem'!F$13:F$132,MATCH(ajuizamento!$AJ64,'ordem de passagem'!$A$13:$A$132))=0,"",INDEX('ordem de passagem'!F$13:F$132,MATCH(ajuizamento!$AJ64,'ordem de passagem'!$A$13:$A$132)))</f>
        <v/>
      </c>
      <c r="BF64" s="276"/>
      <c r="BG64" s="277"/>
      <c r="BH64" s="275" t="str">
        <f>IF(INDEX('ordem de passagem'!G$13:G$132,MATCH(ajuizamento!$AJ64,'ordem de passagem'!$A$13:$A$132))=0,"",INDEX('ordem de passagem'!G$13:G$132,MATCH(ajuizamento!$AJ64,'ordem de passagem'!$A$13:$A$132)))</f>
        <v/>
      </c>
      <c r="BI64" s="276"/>
      <c r="BJ64" s="276"/>
      <c r="BK64" s="277"/>
      <c r="BL64" s="74" t="str">
        <f>IF(AL64="","",AE64)</f>
        <v/>
      </c>
      <c r="BM64" s="162"/>
      <c r="BN64" s="162"/>
      <c r="BO64" s="162"/>
      <c r="BP64" s="162"/>
      <c r="BQ64" s="162"/>
      <c r="BR64" s="162"/>
      <c r="BS64" s="162"/>
      <c r="BT64" s="162"/>
      <c r="BU64" s="162"/>
      <c r="BV64" s="162"/>
      <c r="BW64" s="162"/>
      <c r="BX64" s="172"/>
      <c r="BY64" s="174" t="str">
        <f t="shared" si="14"/>
        <v/>
      </c>
      <c r="BZ64" s="245" t="str">
        <f t="shared" si="103"/>
        <v/>
      </c>
      <c r="CA64" s="263"/>
    </row>
    <row r="65" spans="1:79" ht="19.8" customHeight="1" x14ac:dyDescent="0.3">
      <c r="A65" s="154" t="str">
        <f t="shared" si="15"/>
        <v>00:00:00,00</v>
      </c>
      <c r="B65" s="154" t="str">
        <f t="shared" si="16"/>
        <v>00:00:00,00</v>
      </c>
      <c r="C65" s="154" t="str">
        <f t="shared" si="17"/>
        <v>00:00:00,00</v>
      </c>
      <c r="D65" s="154" t="str">
        <f t="shared" si="18"/>
        <v>00:00:00,00</v>
      </c>
      <c r="E65" s="154" t="str">
        <f t="shared" si="19"/>
        <v>00:00:00,00</v>
      </c>
      <c r="F65" s="154" t="str">
        <f t="shared" si="20"/>
        <v>00:00:00,00</v>
      </c>
      <c r="G65" s="154" t="str">
        <f t="shared" si="21"/>
        <v>00:00:00,00</v>
      </c>
      <c r="H65" s="154" t="str">
        <f t="shared" si="22"/>
        <v>00:00:00,00</v>
      </c>
      <c r="I65" s="154" t="str">
        <f t="shared" si="23"/>
        <v>00:00:00,00</v>
      </c>
      <c r="J65" s="154" t="str">
        <f t="shared" si="24"/>
        <v>00:00:00,00</v>
      </c>
      <c r="K65" s="154" t="str">
        <f t="shared" si="10"/>
        <v>00:00:00,00</v>
      </c>
      <c r="L65" s="164">
        <f t="shared" si="25"/>
        <v>0</v>
      </c>
      <c r="M65" s="164" t="str">
        <f t="shared" si="26"/>
        <v>00</v>
      </c>
      <c r="N65" s="168">
        <f t="shared" si="11"/>
        <v>0</v>
      </c>
      <c r="O65" s="164" t="str">
        <f t="shared" si="27"/>
        <v/>
      </c>
      <c r="P65" s="171" t="str">
        <f t="shared" si="12"/>
        <v>0:00,00</v>
      </c>
      <c r="Q65" s="171" t="str">
        <f t="shared" si="13"/>
        <v>00:00,00</v>
      </c>
      <c r="R65" s="171" t="str">
        <f t="shared" si="28"/>
        <v>00:00,</v>
      </c>
      <c r="S65" s="270"/>
      <c r="T65" s="270"/>
      <c r="U65" s="281"/>
      <c r="V65" s="281"/>
      <c r="W65" s="281"/>
      <c r="X65" s="281"/>
      <c r="Y65" s="264"/>
      <c r="Z65" s="264"/>
      <c r="AA65" s="264"/>
      <c r="AB65" s="264"/>
      <c r="AC65" s="65">
        <f t="shared" ref="AC65" si="267">AJ64</f>
        <v>18</v>
      </c>
      <c r="AD65" s="65" t="str">
        <f t="shared" ref="AD65" si="268">AK64</f>
        <v/>
      </c>
      <c r="AE65" s="65" t="s">
        <v>113</v>
      </c>
      <c r="AF65" s="246"/>
      <c r="AG65" s="246"/>
      <c r="AH65" s="246"/>
      <c r="AI65" s="244"/>
      <c r="AJ65" s="271"/>
      <c r="AK65" s="272"/>
      <c r="AL65" s="273"/>
      <c r="AM65" s="273"/>
      <c r="AN65" s="273"/>
      <c r="AO65" s="273"/>
      <c r="AP65" s="273"/>
      <c r="AQ65" s="273"/>
      <c r="AR65" s="273"/>
      <c r="AS65" s="274"/>
      <c r="AT65" s="274"/>
      <c r="AU65" s="274"/>
      <c r="AV65" s="274"/>
      <c r="AW65" s="274"/>
      <c r="AX65" s="274"/>
      <c r="AY65" s="274"/>
      <c r="AZ65" s="274"/>
      <c r="BA65" s="274"/>
      <c r="BB65" s="274"/>
      <c r="BC65" s="274"/>
      <c r="BD65" s="274"/>
      <c r="BE65" s="275"/>
      <c r="BF65" s="276"/>
      <c r="BG65" s="277"/>
      <c r="BH65" s="275"/>
      <c r="BI65" s="276"/>
      <c r="BJ65" s="276"/>
      <c r="BK65" s="277"/>
      <c r="BL65" s="74" t="str">
        <f>IF(AL64="","",AE65)</f>
        <v/>
      </c>
      <c r="BM65" s="163"/>
      <c r="BN65" s="163"/>
      <c r="BO65" s="163"/>
      <c r="BP65" s="163"/>
      <c r="BQ65" s="163"/>
      <c r="BR65" s="163"/>
      <c r="BS65" s="163"/>
      <c r="BT65" s="163"/>
      <c r="BU65" s="163"/>
      <c r="BV65" s="163"/>
      <c r="BW65" s="163"/>
      <c r="BX65" s="172"/>
      <c r="BY65" s="174" t="str">
        <f t="shared" si="14"/>
        <v/>
      </c>
      <c r="BZ65" s="245"/>
      <c r="CA65" s="263"/>
    </row>
    <row r="66" spans="1:79" ht="19.8" customHeight="1" x14ac:dyDescent="0.3">
      <c r="A66" s="154" t="str">
        <f t="shared" si="15"/>
        <v>00:00:00,00</v>
      </c>
      <c r="B66" s="154" t="str">
        <f t="shared" si="16"/>
        <v>00:00:00,00</v>
      </c>
      <c r="C66" s="154" t="str">
        <f t="shared" si="17"/>
        <v>00:00:00,00</v>
      </c>
      <c r="D66" s="154" t="str">
        <f t="shared" si="18"/>
        <v>00:00:00,00</v>
      </c>
      <c r="E66" s="154" t="str">
        <f t="shared" si="19"/>
        <v>00:00:00,00</v>
      </c>
      <c r="F66" s="154" t="str">
        <f t="shared" si="20"/>
        <v>00:00:00,00</v>
      </c>
      <c r="G66" s="154" t="str">
        <f t="shared" si="21"/>
        <v>00:00:00,00</v>
      </c>
      <c r="H66" s="154" t="str">
        <f t="shared" si="22"/>
        <v>00:00:00,00</v>
      </c>
      <c r="I66" s="154" t="str">
        <f t="shared" si="23"/>
        <v>00:00:00,00</v>
      </c>
      <c r="J66" s="154" t="str">
        <f t="shared" si="24"/>
        <v>00:00:00,00</v>
      </c>
      <c r="K66" s="154" t="str">
        <f t="shared" si="10"/>
        <v>00:00:00,00</v>
      </c>
      <c r="L66" s="164">
        <f t="shared" si="25"/>
        <v>0</v>
      </c>
      <c r="M66" s="164" t="str">
        <f t="shared" si="26"/>
        <v>00</v>
      </c>
      <c r="N66" s="168">
        <f t="shared" si="11"/>
        <v>0</v>
      </c>
      <c r="O66" s="164" t="str">
        <f t="shared" si="27"/>
        <v/>
      </c>
      <c r="P66" s="171" t="str">
        <f t="shared" si="12"/>
        <v>0:00,00</v>
      </c>
      <c r="Q66" s="171" t="str">
        <f t="shared" si="13"/>
        <v>00:00,00</v>
      </c>
      <c r="R66" s="171" t="str">
        <f t="shared" si="28"/>
        <v>00:00,</v>
      </c>
      <c r="S66" s="270"/>
      <c r="T66" s="270"/>
      <c r="U66" s="281"/>
      <c r="V66" s="281"/>
      <c r="W66" s="281"/>
      <c r="X66" s="281"/>
      <c r="Y66" s="264"/>
      <c r="Z66" s="264"/>
      <c r="AA66" s="264"/>
      <c r="AB66" s="264"/>
      <c r="AC66" s="65">
        <f t="shared" ref="AC66:AD66" si="269">AJ64</f>
        <v>18</v>
      </c>
      <c r="AD66" s="65" t="str">
        <f t="shared" si="269"/>
        <v/>
      </c>
      <c r="AE66" s="65" t="s">
        <v>114</v>
      </c>
      <c r="AF66" s="246"/>
      <c r="AG66" s="246"/>
      <c r="AH66" s="246"/>
      <c r="AI66" s="244"/>
      <c r="AJ66" s="271"/>
      <c r="AK66" s="272"/>
      <c r="AL66" s="273"/>
      <c r="AM66" s="273"/>
      <c r="AN66" s="273"/>
      <c r="AO66" s="273"/>
      <c r="AP66" s="273"/>
      <c r="AQ66" s="273"/>
      <c r="AR66" s="273"/>
      <c r="AS66" s="274"/>
      <c r="AT66" s="274"/>
      <c r="AU66" s="274"/>
      <c r="AV66" s="274"/>
      <c r="AW66" s="274"/>
      <c r="AX66" s="274"/>
      <c r="AY66" s="274"/>
      <c r="AZ66" s="274"/>
      <c r="BA66" s="274"/>
      <c r="BB66" s="274"/>
      <c r="BC66" s="274"/>
      <c r="BD66" s="274"/>
      <c r="BE66" s="278"/>
      <c r="BF66" s="279"/>
      <c r="BG66" s="280"/>
      <c r="BH66" s="278"/>
      <c r="BI66" s="279"/>
      <c r="BJ66" s="279"/>
      <c r="BK66" s="280"/>
      <c r="BL66" s="74" t="str">
        <f>IF(AL64="","",AE66)</f>
        <v/>
      </c>
      <c r="BM66" s="163"/>
      <c r="BN66" s="163"/>
      <c r="BO66" s="163"/>
      <c r="BP66" s="163"/>
      <c r="BQ66" s="163"/>
      <c r="BR66" s="163"/>
      <c r="BS66" s="163"/>
      <c r="BT66" s="163"/>
      <c r="BU66" s="163"/>
      <c r="BV66" s="163"/>
      <c r="BW66" s="163"/>
      <c r="BX66" s="172"/>
      <c r="BY66" s="174" t="str">
        <f t="shared" si="14"/>
        <v/>
      </c>
      <c r="BZ66" s="245"/>
      <c r="CA66" s="263"/>
    </row>
    <row r="67" spans="1:79" ht="19.8" customHeight="1" x14ac:dyDescent="0.3">
      <c r="A67" s="154" t="str">
        <f t="shared" si="15"/>
        <v>00:00:00,00</v>
      </c>
      <c r="B67" s="154" t="str">
        <f t="shared" si="16"/>
        <v>00:00:00,00</v>
      </c>
      <c r="C67" s="154" t="str">
        <f t="shared" si="17"/>
        <v>00:00:00,00</v>
      </c>
      <c r="D67" s="154" t="str">
        <f t="shared" si="18"/>
        <v>00:00:00,00</v>
      </c>
      <c r="E67" s="154" t="str">
        <f t="shared" si="19"/>
        <v>00:00:00,00</v>
      </c>
      <c r="F67" s="154" t="str">
        <f t="shared" si="20"/>
        <v>00:00:00,00</v>
      </c>
      <c r="G67" s="154" t="str">
        <f t="shared" si="21"/>
        <v>00:00:00,00</v>
      </c>
      <c r="H67" s="154" t="str">
        <f t="shared" si="22"/>
        <v>00:00:00,00</v>
      </c>
      <c r="I67" s="154" t="str">
        <f t="shared" si="23"/>
        <v>00:00:00,00</v>
      </c>
      <c r="J67" s="154" t="str">
        <f t="shared" si="24"/>
        <v>00:00:00,00</v>
      </c>
      <c r="K67" s="154" t="str">
        <f t="shared" si="10"/>
        <v>00:00:00,00</v>
      </c>
      <c r="L67" s="164">
        <f t="shared" si="25"/>
        <v>0</v>
      </c>
      <c r="M67" s="164" t="str">
        <f t="shared" si="26"/>
        <v>00</v>
      </c>
      <c r="N67" s="168">
        <f t="shared" si="11"/>
        <v>0</v>
      </c>
      <c r="O67" s="164" t="str">
        <f t="shared" si="27"/>
        <v/>
      </c>
      <c r="P67" s="171" t="str">
        <f t="shared" si="12"/>
        <v>0:00,00</v>
      </c>
      <c r="Q67" s="171" t="str">
        <f t="shared" si="13"/>
        <v>00:00,00</v>
      </c>
      <c r="R67" s="171" t="str">
        <f t="shared" si="28"/>
        <v>00:00,</v>
      </c>
      <c r="S67" s="270" t="str">
        <f t="shared" ref="S67" si="270">U67&amp;V67&amp;W67&amp;X67</f>
        <v/>
      </c>
      <c r="T67" s="270" t="str">
        <f>U67&amp;V67&amp;W67&amp;X67&amp;BE67&amp;BH67</f>
        <v/>
      </c>
      <c r="U67" s="281" t="str">
        <f t="shared" ref="U67" si="271">IF(Y67="","",RANK(Y67,$Y$13:$Y$372,1))</f>
        <v/>
      </c>
      <c r="V67" s="281" t="str">
        <f t="shared" ref="V67" si="272">IF(Z67="","",RANK(Z67,$Z$13:$Z$372,1))</f>
        <v/>
      </c>
      <c r="W67" s="281" t="str">
        <f t="shared" ref="W67" si="273">IF(AA67="","",RANK(AA67,$AA$13:$AA$372,1))</f>
        <v/>
      </c>
      <c r="X67" s="281" t="str">
        <f t="shared" ref="X67" si="274">IF(AB67="","",RANK(AB67,$AB$13:$AB$372,1))</f>
        <v/>
      </c>
      <c r="Y67" s="264" t="str">
        <f t="shared" ref="Y67:AB67" si="275">IFERROR(IF(AND($BE67=Y$12,$BH67=Y$11),$BZ67,""),"")</f>
        <v/>
      </c>
      <c r="Z67" s="264" t="str">
        <f t="shared" si="275"/>
        <v/>
      </c>
      <c r="AA67" s="264" t="str">
        <f t="shared" si="275"/>
        <v/>
      </c>
      <c r="AB67" s="264" t="str">
        <f t="shared" si="275"/>
        <v/>
      </c>
      <c r="AC67" s="65">
        <f t="shared" ref="AC67" si="276">AJ67</f>
        <v>19</v>
      </c>
      <c r="AD67" s="65" t="str">
        <f t="shared" ref="AD67" si="277">AK67</f>
        <v/>
      </c>
      <c r="AE67" s="65" t="s">
        <v>112</v>
      </c>
      <c r="AF67" s="246" t="str">
        <f t="shared" ref="AF67" si="278">BY67</f>
        <v/>
      </c>
      <c r="AG67" s="246" t="str">
        <f t="shared" ref="AG67" si="279">BY68</f>
        <v/>
      </c>
      <c r="AH67" s="246" t="str">
        <f t="shared" ref="AH67" si="280">BY69</f>
        <v/>
      </c>
      <c r="AI67" s="244">
        <f t="shared" ref="AI67" si="281">IF(BZ67="",0,1)</f>
        <v>0</v>
      </c>
      <c r="AJ67" s="271">
        <v>19</v>
      </c>
      <c r="AK67" s="272" t="str">
        <f>IF(INDEX('ordem de passagem'!B$13:B$132,MATCH(ajuizamento!$AJ67,'ordem de passagem'!$A$13:$A$132))=0,"",INDEX('ordem de passagem'!B$13:B$132,MATCH(ajuizamento!$AJ67,'ordem de passagem'!$A$13:$A$132)))</f>
        <v/>
      </c>
      <c r="AL67" s="273" t="str">
        <f>IF(INDEX('ordem de passagem'!C$13:C$132,MATCH(ajuizamento!$AJ67,'ordem de passagem'!$A$13:$A$132))=0,"",INDEX('ordem de passagem'!C$13:C$132,MATCH(ajuizamento!$AJ67,'ordem de passagem'!$A$13:$A$132)))</f>
        <v/>
      </c>
      <c r="AM67" s="273"/>
      <c r="AN67" s="273"/>
      <c r="AO67" s="273"/>
      <c r="AP67" s="273"/>
      <c r="AQ67" s="273"/>
      <c r="AR67" s="273"/>
      <c r="AS67" s="274" t="str">
        <f>IF(INDEX('ordem de passagem'!D$13:D$132,MATCH(ajuizamento!$AJ67,'ordem de passagem'!$A$13:$A$132))=0,"",INDEX('ordem de passagem'!D$13:D$132,MATCH(ajuizamento!$AJ67,'ordem de passagem'!$A$13:$A$132)))</f>
        <v/>
      </c>
      <c r="AT67" s="274"/>
      <c r="AU67" s="274"/>
      <c r="AV67" s="274"/>
      <c r="AW67" s="274"/>
      <c r="AX67" s="274"/>
      <c r="AY67" s="274"/>
      <c r="AZ67" s="274" t="str">
        <f>IF(INDEX('ordem de passagem'!E$13:E$132,MATCH(ajuizamento!$AJ67,'ordem de passagem'!$A$13:$A$132))=0,"",INDEX('ordem de passagem'!E$13:E$132,MATCH(ajuizamento!$AJ67,'ordem de passagem'!$A$13:$A$132)))</f>
        <v/>
      </c>
      <c r="BA67" s="274"/>
      <c r="BB67" s="274"/>
      <c r="BC67" s="274"/>
      <c r="BD67" s="274"/>
      <c r="BE67" s="275" t="str">
        <f>IF(INDEX('ordem de passagem'!F$13:F$132,MATCH(ajuizamento!$AJ67,'ordem de passagem'!$A$13:$A$132))=0,"",INDEX('ordem de passagem'!F$13:F$132,MATCH(ajuizamento!$AJ67,'ordem de passagem'!$A$13:$A$132)))</f>
        <v/>
      </c>
      <c r="BF67" s="276"/>
      <c r="BG67" s="277"/>
      <c r="BH67" s="275" t="str">
        <f>IF(INDEX('ordem de passagem'!G$13:G$132,MATCH(ajuizamento!$AJ67,'ordem de passagem'!$A$13:$A$132))=0,"",INDEX('ordem de passagem'!G$13:G$132,MATCH(ajuizamento!$AJ67,'ordem de passagem'!$A$13:$A$132)))</f>
        <v/>
      </c>
      <c r="BI67" s="276"/>
      <c r="BJ67" s="276"/>
      <c r="BK67" s="277"/>
      <c r="BL67" s="74" t="str">
        <f>IF(AL67="","",AE67)</f>
        <v/>
      </c>
      <c r="BM67" s="162"/>
      <c r="BN67" s="162"/>
      <c r="BO67" s="162"/>
      <c r="BP67" s="162"/>
      <c r="BQ67" s="162"/>
      <c r="BR67" s="162"/>
      <c r="BS67" s="162"/>
      <c r="BT67" s="162"/>
      <c r="BU67" s="162"/>
      <c r="BV67" s="162"/>
      <c r="BW67" s="162"/>
      <c r="BX67" s="172"/>
      <c r="BY67" s="174" t="str">
        <f t="shared" si="14"/>
        <v/>
      </c>
      <c r="BZ67" s="245" t="str">
        <f t="shared" si="103"/>
        <v/>
      </c>
      <c r="CA67" s="263"/>
    </row>
    <row r="68" spans="1:79" ht="19.8" customHeight="1" x14ac:dyDescent="0.3">
      <c r="A68" s="154" t="str">
        <f t="shared" si="15"/>
        <v>00:00:00,00</v>
      </c>
      <c r="B68" s="154" t="str">
        <f t="shared" si="16"/>
        <v>00:00:00,00</v>
      </c>
      <c r="C68" s="154" t="str">
        <f t="shared" si="17"/>
        <v>00:00:00,00</v>
      </c>
      <c r="D68" s="154" t="str">
        <f t="shared" si="18"/>
        <v>00:00:00,00</v>
      </c>
      <c r="E68" s="154" t="str">
        <f t="shared" si="19"/>
        <v>00:00:00,00</v>
      </c>
      <c r="F68" s="154" t="str">
        <f t="shared" si="20"/>
        <v>00:00:00,00</v>
      </c>
      <c r="G68" s="154" t="str">
        <f t="shared" si="21"/>
        <v>00:00:00,00</v>
      </c>
      <c r="H68" s="154" t="str">
        <f t="shared" si="22"/>
        <v>00:00:00,00</v>
      </c>
      <c r="I68" s="154" t="str">
        <f t="shared" si="23"/>
        <v>00:00:00,00</v>
      </c>
      <c r="J68" s="154" t="str">
        <f t="shared" si="24"/>
        <v>00:00:00,00</v>
      </c>
      <c r="K68" s="154" t="str">
        <f t="shared" si="10"/>
        <v>00:00:00,00</v>
      </c>
      <c r="L68" s="164">
        <f t="shared" si="25"/>
        <v>0</v>
      </c>
      <c r="M68" s="164" t="str">
        <f t="shared" si="26"/>
        <v>00</v>
      </c>
      <c r="N68" s="168">
        <f t="shared" si="11"/>
        <v>0</v>
      </c>
      <c r="O68" s="164" t="str">
        <f t="shared" si="27"/>
        <v/>
      </c>
      <c r="P68" s="171" t="str">
        <f t="shared" si="12"/>
        <v>0:00,00</v>
      </c>
      <c r="Q68" s="171" t="str">
        <f t="shared" si="13"/>
        <v>00:00,00</v>
      </c>
      <c r="R68" s="171" t="str">
        <f t="shared" si="28"/>
        <v>00:00,</v>
      </c>
      <c r="S68" s="270"/>
      <c r="T68" s="270"/>
      <c r="U68" s="281"/>
      <c r="V68" s="281"/>
      <c r="W68" s="281"/>
      <c r="X68" s="281"/>
      <c r="Y68" s="264"/>
      <c r="Z68" s="264"/>
      <c r="AA68" s="264"/>
      <c r="AB68" s="264"/>
      <c r="AC68" s="65">
        <f t="shared" ref="AC68" si="282">AJ67</f>
        <v>19</v>
      </c>
      <c r="AD68" s="65" t="str">
        <f t="shared" ref="AD68" si="283">AK67</f>
        <v/>
      </c>
      <c r="AE68" s="65" t="s">
        <v>113</v>
      </c>
      <c r="AF68" s="246"/>
      <c r="AG68" s="246"/>
      <c r="AH68" s="246"/>
      <c r="AI68" s="244"/>
      <c r="AJ68" s="271"/>
      <c r="AK68" s="272"/>
      <c r="AL68" s="273"/>
      <c r="AM68" s="273"/>
      <c r="AN68" s="273"/>
      <c r="AO68" s="273"/>
      <c r="AP68" s="273"/>
      <c r="AQ68" s="273"/>
      <c r="AR68" s="273"/>
      <c r="AS68" s="274"/>
      <c r="AT68" s="274"/>
      <c r="AU68" s="274"/>
      <c r="AV68" s="274"/>
      <c r="AW68" s="274"/>
      <c r="AX68" s="274"/>
      <c r="AY68" s="274"/>
      <c r="AZ68" s="274"/>
      <c r="BA68" s="274"/>
      <c r="BB68" s="274"/>
      <c r="BC68" s="274"/>
      <c r="BD68" s="274"/>
      <c r="BE68" s="275"/>
      <c r="BF68" s="276"/>
      <c r="BG68" s="277"/>
      <c r="BH68" s="275"/>
      <c r="BI68" s="276"/>
      <c r="BJ68" s="276"/>
      <c r="BK68" s="277"/>
      <c r="BL68" s="74" t="str">
        <f>IF(AL67="","",AE68)</f>
        <v/>
      </c>
      <c r="BM68" s="163"/>
      <c r="BN68" s="163"/>
      <c r="BO68" s="163"/>
      <c r="BP68" s="163"/>
      <c r="BQ68" s="163"/>
      <c r="BR68" s="163"/>
      <c r="BS68" s="163"/>
      <c r="BT68" s="163"/>
      <c r="BU68" s="163"/>
      <c r="BV68" s="163"/>
      <c r="BW68" s="163"/>
      <c r="BX68" s="172"/>
      <c r="BY68" s="174" t="str">
        <f t="shared" si="14"/>
        <v/>
      </c>
      <c r="BZ68" s="245"/>
      <c r="CA68" s="263"/>
    </row>
    <row r="69" spans="1:79" ht="19.8" customHeight="1" x14ac:dyDescent="0.3">
      <c r="A69" s="154" t="str">
        <f t="shared" si="15"/>
        <v>00:00:00,00</v>
      </c>
      <c r="B69" s="154" t="str">
        <f t="shared" si="16"/>
        <v>00:00:00,00</v>
      </c>
      <c r="C69" s="154" t="str">
        <f t="shared" si="17"/>
        <v>00:00:00,00</v>
      </c>
      <c r="D69" s="154" t="str">
        <f t="shared" si="18"/>
        <v>00:00:00,00</v>
      </c>
      <c r="E69" s="154" t="str">
        <f t="shared" si="19"/>
        <v>00:00:00,00</v>
      </c>
      <c r="F69" s="154" t="str">
        <f t="shared" si="20"/>
        <v>00:00:00,00</v>
      </c>
      <c r="G69" s="154" t="str">
        <f t="shared" si="21"/>
        <v>00:00:00,00</v>
      </c>
      <c r="H69" s="154" t="str">
        <f t="shared" si="22"/>
        <v>00:00:00,00</v>
      </c>
      <c r="I69" s="154" t="str">
        <f t="shared" si="23"/>
        <v>00:00:00,00</v>
      </c>
      <c r="J69" s="154" t="str">
        <f t="shared" si="24"/>
        <v>00:00:00,00</v>
      </c>
      <c r="K69" s="154" t="str">
        <f t="shared" si="10"/>
        <v>00:00:00,00</v>
      </c>
      <c r="L69" s="164">
        <f t="shared" si="25"/>
        <v>0</v>
      </c>
      <c r="M69" s="164" t="str">
        <f t="shared" si="26"/>
        <v>00</v>
      </c>
      <c r="N69" s="168">
        <f t="shared" si="11"/>
        <v>0</v>
      </c>
      <c r="O69" s="164" t="str">
        <f t="shared" si="27"/>
        <v/>
      </c>
      <c r="P69" s="171" t="str">
        <f t="shared" si="12"/>
        <v>0:00,00</v>
      </c>
      <c r="Q69" s="171" t="str">
        <f t="shared" si="13"/>
        <v>00:00,00</v>
      </c>
      <c r="R69" s="171" t="str">
        <f t="shared" si="28"/>
        <v>00:00,</v>
      </c>
      <c r="S69" s="270"/>
      <c r="T69" s="270"/>
      <c r="U69" s="281"/>
      <c r="V69" s="281"/>
      <c r="W69" s="281"/>
      <c r="X69" s="281"/>
      <c r="Y69" s="264"/>
      <c r="Z69" s="264"/>
      <c r="AA69" s="264"/>
      <c r="AB69" s="264"/>
      <c r="AC69" s="65">
        <f t="shared" ref="AC69:AD69" si="284">AJ67</f>
        <v>19</v>
      </c>
      <c r="AD69" s="65" t="str">
        <f t="shared" si="284"/>
        <v/>
      </c>
      <c r="AE69" s="65" t="s">
        <v>114</v>
      </c>
      <c r="AF69" s="246"/>
      <c r="AG69" s="246"/>
      <c r="AH69" s="246"/>
      <c r="AI69" s="244"/>
      <c r="AJ69" s="271"/>
      <c r="AK69" s="272"/>
      <c r="AL69" s="273"/>
      <c r="AM69" s="273"/>
      <c r="AN69" s="273"/>
      <c r="AO69" s="273"/>
      <c r="AP69" s="273"/>
      <c r="AQ69" s="273"/>
      <c r="AR69" s="273"/>
      <c r="AS69" s="274"/>
      <c r="AT69" s="274"/>
      <c r="AU69" s="274"/>
      <c r="AV69" s="274"/>
      <c r="AW69" s="274"/>
      <c r="AX69" s="274"/>
      <c r="AY69" s="274"/>
      <c r="AZ69" s="274"/>
      <c r="BA69" s="274"/>
      <c r="BB69" s="274"/>
      <c r="BC69" s="274"/>
      <c r="BD69" s="274"/>
      <c r="BE69" s="278"/>
      <c r="BF69" s="279"/>
      <c r="BG69" s="280"/>
      <c r="BH69" s="278"/>
      <c r="BI69" s="279"/>
      <c r="BJ69" s="279"/>
      <c r="BK69" s="280"/>
      <c r="BL69" s="74" t="str">
        <f>IF(AL67="","",AE69)</f>
        <v/>
      </c>
      <c r="BM69" s="163"/>
      <c r="BN69" s="163"/>
      <c r="BO69" s="163"/>
      <c r="BP69" s="163"/>
      <c r="BQ69" s="163"/>
      <c r="BR69" s="163"/>
      <c r="BS69" s="163"/>
      <c r="BT69" s="163"/>
      <c r="BU69" s="163"/>
      <c r="BV69" s="163"/>
      <c r="BW69" s="163"/>
      <c r="BX69" s="172"/>
      <c r="BY69" s="174" t="str">
        <f t="shared" si="14"/>
        <v/>
      </c>
      <c r="BZ69" s="245"/>
      <c r="CA69" s="263"/>
    </row>
    <row r="70" spans="1:79" ht="19.8" customHeight="1" x14ac:dyDescent="0.3">
      <c r="A70" s="154" t="str">
        <f t="shared" si="15"/>
        <v>00:00:00,00</v>
      </c>
      <c r="B70" s="154" t="str">
        <f t="shared" si="16"/>
        <v>00:00:00,00</v>
      </c>
      <c r="C70" s="154" t="str">
        <f t="shared" si="17"/>
        <v>00:00:00,00</v>
      </c>
      <c r="D70" s="154" t="str">
        <f t="shared" si="18"/>
        <v>00:00:00,00</v>
      </c>
      <c r="E70" s="154" t="str">
        <f t="shared" si="19"/>
        <v>00:00:00,00</v>
      </c>
      <c r="F70" s="154" t="str">
        <f t="shared" si="20"/>
        <v>00:00:00,00</v>
      </c>
      <c r="G70" s="154" t="str">
        <f t="shared" si="21"/>
        <v>00:00:00,00</v>
      </c>
      <c r="H70" s="154" t="str">
        <f t="shared" si="22"/>
        <v>00:00:00,00</v>
      </c>
      <c r="I70" s="154" t="str">
        <f t="shared" si="23"/>
        <v>00:00:00,00</v>
      </c>
      <c r="J70" s="154" t="str">
        <f t="shared" si="24"/>
        <v>00:00:00,00</v>
      </c>
      <c r="K70" s="154" t="str">
        <f t="shared" si="10"/>
        <v>00:00:00,00</v>
      </c>
      <c r="L70" s="164">
        <f t="shared" si="25"/>
        <v>0</v>
      </c>
      <c r="M70" s="164" t="str">
        <f t="shared" si="26"/>
        <v>00</v>
      </c>
      <c r="N70" s="168">
        <f t="shared" si="11"/>
        <v>0</v>
      </c>
      <c r="O70" s="164" t="str">
        <f t="shared" si="27"/>
        <v/>
      </c>
      <c r="P70" s="171" t="str">
        <f t="shared" si="12"/>
        <v>0:00,00</v>
      </c>
      <c r="Q70" s="171" t="str">
        <f t="shared" si="13"/>
        <v>00:00,00</v>
      </c>
      <c r="R70" s="171" t="str">
        <f t="shared" si="28"/>
        <v>00:00,</v>
      </c>
      <c r="S70" s="270" t="str">
        <f t="shared" ref="S70" si="285">U70&amp;V70&amp;W70&amp;X70</f>
        <v/>
      </c>
      <c r="T70" s="270" t="str">
        <f>U70&amp;V70&amp;W70&amp;X70&amp;BE70&amp;BH70</f>
        <v/>
      </c>
      <c r="U70" s="281" t="str">
        <f t="shared" ref="U70" si="286">IF(Y70="","",RANK(Y70,$Y$13:$Y$372,1))</f>
        <v/>
      </c>
      <c r="V70" s="281" t="str">
        <f t="shared" ref="V70" si="287">IF(Z70="","",RANK(Z70,$Z$13:$Z$372,1))</f>
        <v/>
      </c>
      <c r="W70" s="281" t="str">
        <f t="shared" ref="W70" si="288">IF(AA70="","",RANK(AA70,$AA$13:$AA$372,1))</f>
        <v/>
      </c>
      <c r="X70" s="281" t="str">
        <f t="shared" ref="X70" si="289">IF(AB70="","",RANK(AB70,$AB$13:$AB$372,1))</f>
        <v/>
      </c>
      <c r="Y70" s="264" t="str">
        <f t="shared" ref="Y70:AB70" si="290">IFERROR(IF(AND($BE70=Y$12,$BH70=Y$11),$BZ70,""),"")</f>
        <v/>
      </c>
      <c r="Z70" s="264" t="str">
        <f t="shared" si="290"/>
        <v/>
      </c>
      <c r="AA70" s="264" t="str">
        <f t="shared" si="290"/>
        <v/>
      </c>
      <c r="AB70" s="264" t="str">
        <f t="shared" si="290"/>
        <v/>
      </c>
      <c r="AC70" s="65">
        <f t="shared" ref="AC70" si="291">AJ70</f>
        <v>20</v>
      </c>
      <c r="AD70" s="65" t="str">
        <f t="shared" ref="AD70" si="292">AK70</f>
        <v/>
      </c>
      <c r="AE70" s="65" t="s">
        <v>112</v>
      </c>
      <c r="AF70" s="246" t="str">
        <f t="shared" ref="AF70" si="293">BY70</f>
        <v/>
      </c>
      <c r="AG70" s="246" t="str">
        <f t="shared" ref="AG70" si="294">BY71</f>
        <v/>
      </c>
      <c r="AH70" s="246" t="str">
        <f t="shared" ref="AH70" si="295">BY72</f>
        <v/>
      </c>
      <c r="AI70" s="244">
        <f t="shared" ref="AI70" si="296">IF(BZ70="",0,1)</f>
        <v>0</v>
      </c>
      <c r="AJ70" s="271">
        <v>20</v>
      </c>
      <c r="AK70" s="272" t="str">
        <f>IF(INDEX('ordem de passagem'!B$13:B$132,MATCH(ajuizamento!$AJ70,'ordem de passagem'!$A$13:$A$132))=0,"",INDEX('ordem de passagem'!B$13:B$132,MATCH(ajuizamento!$AJ70,'ordem de passagem'!$A$13:$A$132)))</f>
        <v/>
      </c>
      <c r="AL70" s="273" t="str">
        <f>IF(INDEX('ordem de passagem'!C$13:C$132,MATCH(ajuizamento!$AJ70,'ordem de passagem'!$A$13:$A$132))=0,"",INDEX('ordem de passagem'!C$13:C$132,MATCH(ajuizamento!$AJ70,'ordem de passagem'!$A$13:$A$132)))</f>
        <v/>
      </c>
      <c r="AM70" s="273"/>
      <c r="AN70" s="273"/>
      <c r="AO70" s="273"/>
      <c r="AP70" s="273"/>
      <c r="AQ70" s="273"/>
      <c r="AR70" s="273"/>
      <c r="AS70" s="274" t="str">
        <f>IF(INDEX('ordem de passagem'!D$13:D$132,MATCH(ajuizamento!$AJ70,'ordem de passagem'!$A$13:$A$132))=0,"",INDEX('ordem de passagem'!D$13:D$132,MATCH(ajuizamento!$AJ70,'ordem de passagem'!$A$13:$A$132)))</f>
        <v/>
      </c>
      <c r="AT70" s="274"/>
      <c r="AU70" s="274"/>
      <c r="AV70" s="274"/>
      <c r="AW70" s="274"/>
      <c r="AX70" s="274"/>
      <c r="AY70" s="274"/>
      <c r="AZ70" s="274" t="str">
        <f>IF(INDEX('ordem de passagem'!E$13:E$132,MATCH(ajuizamento!$AJ70,'ordem de passagem'!$A$13:$A$132))=0,"",INDEX('ordem de passagem'!E$13:E$132,MATCH(ajuizamento!$AJ70,'ordem de passagem'!$A$13:$A$132)))</f>
        <v/>
      </c>
      <c r="BA70" s="274"/>
      <c r="BB70" s="274"/>
      <c r="BC70" s="274"/>
      <c r="BD70" s="274"/>
      <c r="BE70" s="275" t="str">
        <f>IF(INDEX('ordem de passagem'!F$13:F$132,MATCH(ajuizamento!$AJ70,'ordem de passagem'!$A$13:$A$132))=0,"",INDEX('ordem de passagem'!F$13:F$132,MATCH(ajuizamento!$AJ70,'ordem de passagem'!$A$13:$A$132)))</f>
        <v/>
      </c>
      <c r="BF70" s="276"/>
      <c r="BG70" s="277"/>
      <c r="BH70" s="275" t="str">
        <f>IF(INDEX('ordem de passagem'!G$13:G$132,MATCH(ajuizamento!$AJ70,'ordem de passagem'!$A$13:$A$132))=0,"",INDEX('ordem de passagem'!G$13:G$132,MATCH(ajuizamento!$AJ70,'ordem de passagem'!$A$13:$A$132)))</f>
        <v/>
      </c>
      <c r="BI70" s="276"/>
      <c r="BJ70" s="276"/>
      <c r="BK70" s="277"/>
      <c r="BL70" s="74" t="str">
        <f>IF(AL70="","",AE70)</f>
        <v/>
      </c>
      <c r="BM70" s="162"/>
      <c r="BN70" s="162"/>
      <c r="BO70" s="162"/>
      <c r="BP70" s="162"/>
      <c r="BQ70" s="162"/>
      <c r="BR70" s="162"/>
      <c r="BS70" s="162"/>
      <c r="BT70" s="162"/>
      <c r="BU70" s="162"/>
      <c r="BV70" s="162"/>
      <c r="BW70" s="162"/>
      <c r="BX70" s="172"/>
      <c r="BY70" s="174" t="str">
        <f t="shared" si="14"/>
        <v/>
      </c>
      <c r="BZ70" s="245" t="str">
        <f t="shared" si="103"/>
        <v/>
      </c>
      <c r="CA70" s="263"/>
    </row>
    <row r="71" spans="1:79" ht="19.8" customHeight="1" x14ac:dyDescent="0.3">
      <c r="A71" s="154" t="str">
        <f t="shared" si="15"/>
        <v>00:00:00,00</v>
      </c>
      <c r="B71" s="154" t="str">
        <f t="shared" si="16"/>
        <v>00:00:00,00</v>
      </c>
      <c r="C71" s="154" t="str">
        <f t="shared" si="17"/>
        <v>00:00:00,00</v>
      </c>
      <c r="D71" s="154" t="str">
        <f t="shared" si="18"/>
        <v>00:00:00,00</v>
      </c>
      <c r="E71" s="154" t="str">
        <f t="shared" si="19"/>
        <v>00:00:00,00</v>
      </c>
      <c r="F71" s="154" t="str">
        <f t="shared" si="20"/>
        <v>00:00:00,00</v>
      </c>
      <c r="G71" s="154" t="str">
        <f t="shared" si="21"/>
        <v>00:00:00,00</v>
      </c>
      <c r="H71" s="154" t="str">
        <f t="shared" si="22"/>
        <v>00:00:00,00</v>
      </c>
      <c r="I71" s="154" t="str">
        <f t="shared" si="23"/>
        <v>00:00:00,00</v>
      </c>
      <c r="J71" s="154" t="str">
        <f t="shared" si="24"/>
        <v>00:00:00,00</v>
      </c>
      <c r="K71" s="154" t="str">
        <f t="shared" si="10"/>
        <v>00:00:00,00</v>
      </c>
      <c r="L71" s="164">
        <f t="shared" si="25"/>
        <v>0</v>
      </c>
      <c r="M71" s="164" t="str">
        <f t="shared" si="26"/>
        <v>00</v>
      </c>
      <c r="N71" s="168">
        <f t="shared" si="11"/>
        <v>0</v>
      </c>
      <c r="O71" s="164" t="str">
        <f t="shared" si="27"/>
        <v/>
      </c>
      <c r="P71" s="171" t="str">
        <f t="shared" si="12"/>
        <v>0:00,00</v>
      </c>
      <c r="Q71" s="171" t="str">
        <f t="shared" si="13"/>
        <v>00:00,00</v>
      </c>
      <c r="R71" s="171" t="str">
        <f t="shared" si="28"/>
        <v>00:00,</v>
      </c>
      <c r="S71" s="270"/>
      <c r="T71" s="270"/>
      <c r="U71" s="281"/>
      <c r="V71" s="281"/>
      <c r="W71" s="281"/>
      <c r="X71" s="281"/>
      <c r="Y71" s="264"/>
      <c r="Z71" s="264"/>
      <c r="AA71" s="264"/>
      <c r="AB71" s="264"/>
      <c r="AC71" s="65">
        <f t="shared" ref="AC71" si="297">AJ70</f>
        <v>20</v>
      </c>
      <c r="AD71" s="65" t="str">
        <f t="shared" ref="AD71" si="298">AK70</f>
        <v/>
      </c>
      <c r="AE71" s="65" t="s">
        <v>113</v>
      </c>
      <c r="AF71" s="246"/>
      <c r="AG71" s="246"/>
      <c r="AH71" s="246"/>
      <c r="AI71" s="244"/>
      <c r="AJ71" s="271"/>
      <c r="AK71" s="272"/>
      <c r="AL71" s="273"/>
      <c r="AM71" s="273"/>
      <c r="AN71" s="273"/>
      <c r="AO71" s="273"/>
      <c r="AP71" s="273"/>
      <c r="AQ71" s="273"/>
      <c r="AR71" s="273"/>
      <c r="AS71" s="274"/>
      <c r="AT71" s="274"/>
      <c r="AU71" s="274"/>
      <c r="AV71" s="274"/>
      <c r="AW71" s="274"/>
      <c r="AX71" s="274"/>
      <c r="AY71" s="274"/>
      <c r="AZ71" s="274"/>
      <c r="BA71" s="274"/>
      <c r="BB71" s="274"/>
      <c r="BC71" s="274"/>
      <c r="BD71" s="274"/>
      <c r="BE71" s="275"/>
      <c r="BF71" s="276"/>
      <c r="BG71" s="277"/>
      <c r="BH71" s="275"/>
      <c r="BI71" s="276"/>
      <c r="BJ71" s="276"/>
      <c r="BK71" s="277"/>
      <c r="BL71" s="74" t="str">
        <f>IF(AL70="","",AE71)</f>
        <v/>
      </c>
      <c r="BM71" s="163"/>
      <c r="BN71" s="163"/>
      <c r="BO71" s="163"/>
      <c r="BP71" s="163"/>
      <c r="BQ71" s="163"/>
      <c r="BR71" s="163"/>
      <c r="BS71" s="163"/>
      <c r="BT71" s="163"/>
      <c r="BU71" s="163"/>
      <c r="BV71" s="163"/>
      <c r="BW71" s="163"/>
      <c r="BX71" s="172"/>
      <c r="BY71" s="174" t="str">
        <f t="shared" si="14"/>
        <v/>
      </c>
      <c r="BZ71" s="245"/>
      <c r="CA71" s="263"/>
    </row>
    <row r="72" spans="1:79" ht="19.8" customHeight="1" x14ac:dyDescent="0.3">
      <c r="A72" s="154" t="str">
        <f t="shared" si="15"/>
        <v>00:00:00,00</v>
      </c>
      <c r="B72" s="154" t="str">
        <f t="shared" si="16"/>
        <v>00:00:00,00</v>
      </c>
      <c r="C72" s="154" t="str">
        <f t="shared" si="17"/>
        <v>00:00:00,00</v>
      </c>
      <c r="D72" s="154" t="str">
        <f t="shared" si="18"/>
        <v>00:00:00,00</v>
      </c>
      <c r="E72" s="154" t="str">
        <f t="shared" si="19"/>
        <v>00:00:00,00</v>
      </c>
      <c r="F72" s="154" t="str">
        <f t="shared" si="20"/>
        <v>00:00:00,00</v>
      </c>
      <c r="G72" s="154" t="str">
        <f t="shared" si="21"/>
        <v>00:00:00,00</v>
      </c>
      <c r="H72" s="154" t="str">
        <f t="shared" si="22"/>
        <v>00:00:00,00</v>
      </c>
      <c r="I72" s="154" t="str">
        <f t="shared" si="23"/>
        <v>00:00:00,00</v>
      </c>
      <c r="J72" s="154" t="str">
        <f t="shared" si="24"/>
        <v>00:00:00,00</v>
      </c>
      <c r="K72" s="154" t="str">
        <f t="shared" si="10"/>
        <v>00:00:00,00</v>
      </c>
      <c r="L72" s="164">
        <f t="shared" si="25"/>
        <v>0</v>
      </c>
      <c r="M72" s="164" t="str">
        <f t="shared" si="26"/>
        <v>00</v>
      </c>
      <c r="N72" s="168">
        <f t="shared" si="11"/>
        <v>0</v>
      </c>
      <c r="O72" s="164" t="str">
        <f t="shared" si="27"/>
        <v/>
      </c>
      <c r="P72" s="171" t="str">
        <f t="shared" si="12"/>
        <v>0:00,00</v>
      </c>
      <c r="Q72" s="171" t="str">
        <f t="shared" si="13"/>
        <v>00:00,00</v>
      </c>
      <c r="R72" s="171" t="str">
        <f t="shared" si="28"/>
        <v>00:00,</v>
      </c>
      <c r="S72" s="270"/>
      <c r="T72" s="270"/>
      <c r="U72" s="281"/>
      <c r="V72" s="281"/>
      <c r="W72" s="281"/>
      <c r="X72" s="281"/>
      <c r="Y72" s="264"/>
      <c r="Z72" s="264"/>
      <c r="AA72" s="264"/>
      <c r="AB72" s="264"/>
      <c r="AC72" s="65">
        <f t="shared" ref="AC72:AD72" si="299">AJ70</f>
        <v>20</v>
      </c>
      <c r="AD72" s="65" t="str">
        <f t="shared" si="299"/>
        <v/>
      </c>
      <c r="AE72" s="65" t="s">
        <v>114</v>
      </c>
      <c r="AF72" s="246"/>
      <c r="AG72" s="246"/>
      <c r="AH72" s="246"/>
      <c r="AI72" s="244"/>
      <c r="AJ72" s="271"/>
      <c r="AK72" s="272"/>
      <c r="AL72" s="273"/>
      <c r="AM72" s="273"/>
      <c r="AN72" s="273"/>
      <c r="AO72" s="273"/>
      <c r="AP72" s="273"/>
      <c r="AQ72" s="273"/>
      <c r="AR72" s="273"/>
      <c r="AS72" s="274"/>
      <c r="AT72" s="274"/>
      <c r="AU72" s="274"/>
      <c r="AV72" s="274"/>
      <c r="AW72" s="274"/>
      <c r="AX72" s="274"/>
      <c r="AY72" s="274"/>
      <c r="AZ72" s="274"/>
      <c r="BA72" s="274"/>
      <c r="BB72" s="274"/>
      <c r="BC72" s="274"/>
      <c r="BD72" s="274"/>
      <c r="BE72" s="278"/>
      <c r="BF72" s="279"/>
      <c r="BG72" s="280"/>
      <c r="BH72" s="278"/>
      <c r="BI72" s="279"/>
      <c r="BJ72" s="279"/>
      <c r="BK72" s="280"/>
      <c r="BL72" s="74" t="str">
        <f>IF(AL70="","",AE72)</f>
        <v/>
      </c>
      <c r="BM72" s="163"/>
      <c r="BN72" s="163"/>
      <c r="BO72" s="163"/>
      <c r="BP72" s="163"/>
      <c r="BQ72" s="163"/>
      <c r="BR72" s="163"/>
      <c r="BS72" s="163"/>
      <c r="BT72" s="163"/>
      <c r="BU72" s="163"/>
      <c r="BV72" s="163"/>
      <c r="BW72" s="163"/>
      <c r="BX72" s="172"/>
      <c r="BY72" s="174" t="str">
        <f t="shared" si="14"/>
        <v/>
      </c>
      <c r="BZ72" s="245"/>
      <c r="CA72" s="263"/>
    </row>
    <row r="73" spans="1:79" ht="19.8" customHeight="1" x14ac:dyDescent="0.3">
      <c r="A73" s="154" t="str">
        <f t="shared" si="15"/>
        <v>00:00:00,00</v>
      </c>
      <c r="B73" s="154" t="str">
        <f t="shared" si="16"/>
        <v>00:00:00,00</v>
      </c>
      <c r="C73" s="154" t="str">
        <f t="shared" si="17"/>
        <v>00:00:00,00</v>
      </c>
      <c r="D73" s="154" t="str">
        <f t="shared" si="18"/>
        <v>00:00:00,00</v>
      </c>
      <c r="E73" s="154" t="str">
        <f t="shared" si="19"/>
        <v>00:00:00,00</v>
      </c>
      <c r="F73" s="154" t="str">
        <f t="shared" si="20"/>
        <v>00:00:00,00</v>
      </c>
      <c r="G73" s="154" t="str">
        <f t="shared" si="21"/>
        <v>00:00:00,00</v>
      </c>
      <c r="H73" s="154" t="str">
        <f t="shared" si="22"/>
        <v>00:00:00,00</v>
      </c>
      <c r="I73" s="154" t="str">
        <f t="shared" si="23"/>
        <v>00:00:00,00</v>
      </c>
      <c r="J73" s="154" t="str">
        <f t="shared" si="24"/>
        <v>00:00:00,00</v>
      </c>
      <c r="K73" s="154" t="str">
        <f t="shared" si="10"/>
        <v>00:00:00,00</v>
      </c>
      <c r="L73" s="164">
        <f t="shared" si="25"/>
        <v>0</v>
      </c>
      <c r="M73" s="164" t="str">
        <f t="shared" si="26"/>
        <v>00</v>
      </c>
      <c r="N73" s="168">
        <f t="shared" si="11"/>
        <v>0</v>
      </c>
      <c r="O73" s="164" t="str">
        <f t="shared" si="27"/>
        <v/>
      </c>
      <c r="P73" s="171" t="str">
        <f t="shared" si="12"/>
        <v>0:00,00</v>
      </c>
      <c r="Q73" s="171" t="str">
        <f t="shared" si="13"/>
        <v>00:00,00</v>
      </c>
      <c r="R73" s="171" t="str">
        <f t="shared" si="28"/>
        <v>00:00,</v>
      </c>
      <c r="S73" s="270" t="str">
        <f t="shared" ref="S73" si="300">U73&amp;V73&amp;W73&amp;X73</f>
        <v/>
      </c>
      <c r="T73" s="270" t="str">
        <f>U73&amp;V73&amp;W73&amp;X73&amp;BE73&amp;BH73</f>
        <v/>
      </c>
      <c r="U73" s="281" t="str">
        <f t="shared" ref="U73" si="301">IF(Y73="","",RANK(Y73,$Y$13:$Y$372,1))</f>
        <v/>
      </c>
      <c r="V73" s="281" t="str">
        <f t="shared" ref="V73" si="302">IF(Z73="","",RANK(Z73,$Z$13:$Z$372,1))</f>
        <v/>
      </c>
      <c r="W73" s="281" t="str">
        <f t="shared" ref="W73" si="303">IF(AA73="","",RANK(AA73,$AA$13:$AA$372,1))</f>
        <v/>
      </c>
      <c r="X73" s="281" t="str">
        <f t="shared" ref="X73" si="304">IF(AB73="","",RANK(AB73,$AB$13:$AB$372,1))</f>
        <v/>
      </c>
      <c r="Y73" s="264" t="str">
        <f t="shared" ref="Y73:AB73" si="305">IFERROR(IF(AND($BE73=Y$12,$BH73=Y$11),$BZ73,""),"")</f>
        <v/>
      </c>
      <c r="Z73" s="264" t="str">
        <f t="shared" si="305"/>
        <v/>
      </c>
      <c r="AA73" s="264" t="str">
        <f t="shared" si="305"/>
        <v/>
      </c>
      <c r="AB73" s="264" t="str">
        <f t="shared" si="305"/>
        <v/>
      </c>
      <c r="AC73" s="65">
        <f t="shared" ref="AC73" si="306">AJ73</f>
        <v>21</v>
      </c>
      <c r="AD73" s="65" t="str">
        <f t="shared" ref="AD73" si="307">AK73</f>
        <v/>
      </c>
      <c r="AE73" s="65" t="s">
        <v>112</v>
      </c>
      <c r="AF73" s="246" t="str">
        <f t="shared" ref="AF73" si="308">BY73</f>
        <v/>
      </c>
      <c r="AG73" s="246" t="str">
        <f t="shared" ref="AG73" si="309">BY74</f>
        <v/>
      </c>
      <c r="AH73" s="246" t="str">
        <f t="shared" ref="AH73" si="310">BY75</f>
        <v/>
      </c>
      <c r="AI73" s="244">
        <f t="shared" ref="AI73" si="311">IF(BZ73="",0,1)</f>
        <v>0</v>
      </c>
      <c r="AJ73" s="271">
        <v>21</v>
      </c>
      <c r="AK73" s="272" t="str">
        <f>IF(INDEX('ordem de passagem'!B$13:B$132,MATCH(ajuizamento!$AJ73,'ordem de passagem'!$A$13:$A$132))=0,"",INDEX('ordem de passagem'!B$13:B$132,MATCH(ajuizamento!$AJ73,'ordem de passagem'!$A$13:$A$132)))</f>
        <v/>
      </c>
      <c r="AL73" s="273" t="str">
        <f>IF(INDEX('ordem de passagem'!C$13:C$132,MATCH(ajuizamento!$AJ73,'ordem de passagem'!$A$13:$A$132))=0,"",INDEX('ordem de passagem'!C$13:C$132,MATCH(ajuizamento!$AJ73,'ordem de passagem'!$A$13:$A$132)))</f>
        <v/>
      </c>
      <c r="AM73" s="273"/>
      <c r="AN73" s="273"/>
      <c r="AO73" s="273"/>
      <c r="AP73" s="273"/>
      <c r="AQ73" s="273"/>
      <c r="AR73" s="273"/>
      <c r="AS73" s="274" t="str">
        <f>IF(INDEX('ordem de passagem'!D$13:D$132,MATCH(ajuizamento!$AJ73,'ordem de passagem'!$A$13:$A$132))=0,"",INDEX('ordem de passagem'!D$13:D$132,MATCH(ajuizamento!$AJ73,'ordem de passagem'!$A$13:$A$132)))</f>
        <v/>
      </c>
      <c r="AT73" s="274"/>
      <c r="AU73" s="274"/>
      <c r="AV73" s="274"/>
      <c r="AW73" s="274"/>
      <c r="AX73" s="274"/>
      <c r="AY73" s="274"/>
      <c r="AZ73" s="274" t="str">
        <f>IF(INDEX('ordem de passagem'!E$13:E$132,MATCH(ajuizamento!$AJ73,'ordem de passagem'!$A$13:$A$132))=0,"",INDEX('ordem de passagem'!E$13:E$132,MATCH(ajuizamento!$AJ73,'ordem de passagem'!$A$13:$A$132)))</f>
        <v/>
      </c>
      <c r="BA73" s="274"/>
      <c r="BB73" s="274"/>
      <c r="BC73" s="274"/>
      <c r="BD73" s="274"/>
      <c r="BE73" s="275" t="str">
        <f>IF(INDEX('ordem de passagem'!F$13:F$132,MATCH(ajuizamento!$AJ73,'ordem de passagem'!$A$13:$A$132))=0,"",INDEX('ordem de passagem'!F$13:F$132,MATCH(ajuizamento!$AJ73,'ordem de passagem'!$A$13:$A$132)))</f>
        <v/>
      </c>
      <c r="BF73" s="276"/>
      <c r="BG73" s="277"/>
      <c r="BH73" s="275" t="str">
        <f>IF(INDEX('ordem de passagem'!G$13:G$132,MATCH(ajuizamento!$AJ73,'ordem de passagem'!$A$13:$A$132))=0,"",INDEX('ordem de passagem'!G$13:G$132,MATCH(ajuizamento!$AJ73,'ordem de passagem'!$A$13:$A$132)))</f>
        <v/>
      </c>
      <c r="BI73" s="276"/>
      <c r="BJ73" s="276"/>
      <c r="BK73" s="277"/>
      <c r="BL73" s="74" t="str">
        <f>IF(AL73="","",AE73)</f>
        <v/>
      </c>
      <c r="BM73" s="162"/>
      <c r="BN73" s="162"/>
      <c r="BO73" s="162"/>
      <c r="BP73" s="162"/>
      <c r="BQ73" s="162"/>
      <c r="BR73" s="162"/>
      <c r="BS73" s="162"/>
      <c r="BT73" s="162"/>
      <c r="BU73" s="162"/>
      <c r="BV73" s="162"/>
      <c r="BW73" s="162"/>
      <c r="BX73" s="172"/>
      <c r="BY73" s="174" t="str">
        <f t="shared" si="14"/>
        <v/>
      </c>
      <c r="BZ73" s="245" t="str">
        <f t="shared" si="103"/>
        <v/>
      </c>
      <c r="CA73" s="263"/>
    </row>
    <row r="74" spans="1:79" ht="19.8" customHeight="1" x14ac:dyDescent="0.3">
      <c r="A74" s="154" t="str">
        <f t="shared" si="15"/>
        <v>00:00:00,00</v>
      </c>
      <c r="B74" s="154" t="str">
        <f t="shared" si="16"/>
        <v>00:00:00,00</v>
      </c>
      <c r="C74" s="154" t="str">
        <f t="shared" si="17"/>
        <v>00:00:00,00</v>
      </c>
      <c r="D74" s="154" t="str">
        <f t="shared" si="18"/>
        <v>00:00:00,00</v>
      </c>
      <c r="E74" s="154" t="str">
        <f t="shared" si="19"/>
        <v>00:00:00,00</v>
      </c>
      <c r="F74" s="154" t="str">
        <f t="shared" si="20"/>
        <v>00:00:00,00</v>
      </c>
      <c r="G74" s="154" t="str">
        <f t="shared" si="21"/>
        <v>00:00:00,00</v>
      </c>
      <c r="H74" s="154" t="str">
        <f t="shared" si="22"/>
        <v>00:00:00,00</v>
      </c>
      <c r="I74" s="154" t="str">
        <f t="shared" si="23"/>
        <v>00:00:00,00</v>
      </c>
      <c r="J74" s="154" t="str">
        <f t="shared" si="24"/>
        <v>00:00:00,00</v>
      </c>
      <c r="K74" s="154" t="str">
        <f t="shared" si="10"/>
        <v>00:00:00,00</v>
      </c>
      <c r="L74" s="164">
        <f t="shared" si="25"/>
        <v>0</v>
      </c>
      <c r="M74" s="164" t="str">
        <f t="shared" si="26"/>
        <v>00</v>
      </c>
      <c r="N74" s="168">
        <f t="shared" si="11"/>
        <v>0</v>
      </c>
      <c r="O74" s="164" t="str">
        <f t="shared" si="27"/>
        <v/>
      </c>
      <c r="P74" s="171" t="str">
        <f t="shared" si="12"/>
        <v>0:00,00</v>
      </c>
      <c r="Q74" s="171" t="str">
        <f t="shared" si="13"/>
        <v>00:00,00</v>
      </c>
      <c r="R74" s="171" t="str">
        <f t="shared" si="28"/>
        <v>00:00,</v>
      </c>
      <c r="S74" s="270"/>
      <c r="T74" s="270"/>
      <c r="U74" s="281"/>
      <c r="V74" s="281"/>
      <c r="W74" s="281"/>
      <c r="X74" s="281"/>
      <c r="Y74" s="264"/>
      <c r="Z74" s="264"/>
      <c r="AA74" s="264"/>
      <c r="AB74" s="264"/>
      <c r="AC74" s="65">
        <f t="shared" ref="AC74" si="312">AJ73</f>
        <v>21</v>
      </c>
      <c r="AD74" s="65" t="str">
        <f t="shared" ref="AD74" si="313">AK73</f>
        <v/>
      </c>
      <c r="AE74" s="65" t="s">
        <v>113</v>
      </c>
      <c r="AF74" s="246"/>
      <c r="AG74" s="246"/>
      <c r="AH74" s="246"/>
      <c r="AI74" s="244"/>
      <c r="AJ74" s="271"/>
      <c r="AK74" s="272"/>
      <c r="AL74" s="273"/>
      <c r="AM74" s="273"/>
      <c r="AN74" s="273"/>
      <c r="AO74" s="273"/>
      <c r="AP74" s="273"/>
      <c r="AQ74" s="273"/>
      <c r="AR74" s="273"/>
      <c r="AS74" s="274"/>
      <c r="AT74" s="274"/>
      <c r="AU74" s="274"/>
      <c r="AV74" s="274"/>
      <c r="AW74" s="274"/>
      <c r="AX74" s="274"/>
      <c r="AY74" s="274"/>
      <c r="AZ74" s="274"/>
      <c r="BA74" s="274"/>
      <c r="BB74" s="274"/>
      <c r="BC74" s="274"/>
      <c r="BD74" s="274"/>
      <c r="BE74" s="275"/>
      <c r="BF74" s="276"/>
      <c r="BG74" s="277"/>
      <c r="BH74" s="275"/>
      <c r="BI74" s="276"/>
      <c r="BJ74" s="276"/>
      <c r="BK74" s="277"/>
      <c r="BL74" s="74" t="str">
        <f>IF(AL73="","",AE74)</f>
        <v/>
      </c>
      <c r="BM74" s="163"/>
      <c r="BN74" s="163"/>
      <c r="BO74" s="163"/>
      <c r="BP74" s="163"/>
      <c r="BQ74" s="163"/>
      <c r="BR74" s="163"/>
      <c r="BS74" s="163"/>
      <c r="BT74" s="163"/>
      <c r="BU74" s="163"/>
      <c r="BV74" s="163"/>
      <c r="BW74" s="163"/>
      <c r="BX74" s="172"/>
      <c r="BY74" s="174" t="str">
        <f t="shared" si="14"/>
        <v/>
      </c>
      <c r="BZ74" s="245"/>
      <c r="CA74" s="263"/>
    </row>
    <row r="75" spans="1:79" ht="19.8" customHeight="1" x14ac:dyDescent="0.3">
      <c r="A75" s="154" t="str">
        <f t="shared" si="15"/>
        <v>00:00:00,00</v>
      </c>
      <c r="B75" s="154" t="str">
        <f t="shared" si="16"/>
        <v>00:00:00,00</v>
      </c>
      <c r="C75" s="154" t="str">
        <f t="shared" si="17"/>
        <v>00:00:00,00</v>
      </c>
      <c r="D75" s="154" t="str">
        <f t="shared" si="18"/>
        <v>00:00:00,00</v>
      </c>
      <c r="E75" s="154" t="str">
        <f t="shared" si="19"/>
        <v>00:00:00,00</v>
      </c>
      <c r="F75" s="154" t="str">
        <f t="shared" si="20"/>
        <v>00:00:00,00</v>
      </c>
      <c r="G75" s="154" t="str">
        <f t="shared" si="21"/>
        <v>00:00:00,00</v>
      </c>
      <c r="H75" s="154" t="str">
        <f t="shared" si="22"/>
        <v>00:00:00,00</v>
      </c>
      <c r="I75" s="154" t="str">
        <f t="shared" si="23"/>
        <v>00:00:00,00</v>
      </c>
      <c r="J75" s="154" t="str">
        <f t="shared" si="24"/>
        <v>00:00:00,00</v>
      </c>
      <c r="K75" s="154" t="str">
        <f t="shared" si="10"/>
        <v>00:00:00,00</v>
      </c>
      <c r="L75" s="164">
        <f t="shared" si="25"/>
        <v>0</v>
      </c>
      <c r="M75" s="164" t="str">
        <f t="shared" si="26"/>
        <v>00</v>
      </c>
      <c r="N75" s="168">
        <f t="shared" si="11"/>
        <v>0</v>
      </c>
      <c r="O75" s="164" t="str">
        <f t="shared" si="27"/>
        <v/>
      </c>
      <c r="P75" s="171" t="str">
        <f t="shared" si="12"/>
        <v>0:00,00</v>
      </c>
      <c r="Q75" s="171" t="str">
        <f t="shared" si="13"/>
        <v>00:00,00</v>
      </c>
      <c r="R75" s="171" t="str">
        <f t="shared" si="28"/>
        <v>00:00,</v>
      </c>
      <c r="S75" s="270"/>
      <c r="T75" s="270"/>
      <c r="U75" s="281"/>
      <c r="V75" s="281"/>
      <c r="W75" s="281"/>
      <c r="X75" s="281"/>
      <c r="Y75" s="264"/>
      <c r="Z75" s="264"/>
      <c r="AA75" s="264"/>
      <c r="AB75" s="264"/>
      <c r="AC75" s="65">
        <f t="shared" ref="AC75:AD75" si="314">AJ73</f>
        <v>21</v>
      </c>
      <c r="AD75" s="65" t="str">
        <f t="shared" si="314"/>
        <v/>
      </c>
      <c r="AE75" s="65" t="s">
        <v>114</v>
      </c>
      <c r="AF75" s="246"/>
      <c r="AG75" s="246"/>
      <c r="AH75" s="246"/>
      <c r="AI75" s="244"/>
      <c r="AJ75" s="271"/>
      <c r="AK75" s="272"/>
      <c r="AL75" s="273"/>
      <c r="AM75" s="273"/>
      <c r="AN75" s="273"/>
      <c r="AO75" s="273"/>
      <c r="AP75" s="273"/>
      <c r="AQ75" s="273"/>
      <c r="AR75" s="273"/>
      <c r="AS75" s="274"/>
      <c r="AT75" s="274"/>
      <c r="AU75" s="274"/>
      <c r="AV75" s="274"/>
      <c r="AW75" s="274"/>
      <c r="AX75" s="274"/>
      <c r="AY75" s="274"/>
      <c r="AZ75" s="274"/>
      <c r="BA75" s="274"/>
      <c r="BB75" s="274"/>
      <c r="BC75" s="274"/>
      <c r="BD75" s="274"/>
      <c r="BE75" s="278"/>
      <c r="BF75" s="279"/>
      <c r="BG75" s="280"/>
      <c r="BH75" s="278"/>
      <c r="BI75" s="279"/>
      <c r="BJ75" s="279"/>
      <c r="BK75" s="280"/>
      <c r="BL75" s="74" t="str">
        <f>IF(AL73="","",AE75)</f>
        <v/>
      </c>
      <c r="BM75" s="163"/>
      <c r="BN75" s="163"/>
      <c r="BO75" s="163"/>
      <c r="BP75" s="163"/>
      <c r="BQ75" s="163"/>
      <c r="BR75" s="163"/>
      <c r="BS75" s="163"/>
      <c r="BT75" s="163"/>
      <c r="BU75" s="163"/>
      <c r="BV75" s="163"/>
      <c r="BW75" s="163"/>
      <c r="BX75" s="172"/>
      <c r="BY75" s="174" t="str">
        <f t="shared" si="14"/>
        <v/>
      </c>
      <c r="BZ75" s="245"/>
      <c r="CA75" s="263"/>
    </row>
    <row r="76" spans="1:79" ht="19.8" customHeight="1" x14ac:dyDescent="0.3">
      <c r="A76" s="154" t="str">
        <f t="shared" si="15"/>
        <v>00:00:00,00</v>
      </c>
      <c r="B76" s="154" t="str">
        <f t="shared" si="16"/>
        <v>00:00:00,00</v>
      </c>
      <c r="C76" s="154" t="str">
        <f t="shared" si="17"/>
        <v>00:00:00,00</v>
      </c>
      <c r="D76" s="154" t="str">
        <f t="shared" si="18"/>
        <v>00:00:00,00</v>
      </c>
      <c r="E76" s="154" t="str">
        <f t="shared" si="19"/>
        <v>00:00:00,00</v>
      </c>
      <c r="F76" s="154" t="str">
        <f t="shared" si="20"/>
        <v>00:00:00,00</v>
      </c>
      <c r="G76" s="154" t="str">
        <f t="shared" si="21"/>
        <v>00:00:00,00</v>
      </c>
      <c r="H76" s="154" t="str">
        <f t="shared" si="22"/>
        <v>00:00:00,00</v>
      </c>
      <c r="I76" s="154" t="str">
        <f t="shared" si="23"/>
        <v>00:00:00,00</v>
      </c>
      <c r="J76" s="154" t="str">
        <f t="shared" si="24"/>
        <v>00:00:00,00</v>
      </c>
      <c r="K76" s="154" t="str">
        <f t="shared" si="10"/>
        <v>00:00:00,00</v>
      </c>
      <c r="L76" s="164">
        <f t="shared" si="25"/>
        <v>0</v>
      </c>
      <c r="M76" s="164" t="str">
        <f t="shared" si="26"/>
        <v>00</v>
      </c>
      <c r="N76" s="168">
        <f t="shared" si="11"/>
        <v>0</v>
      </c>
      <c r="O76" s="164" t="str">
        <f t="shared" si="27"/>
        <v/>
      </c>
      <c r="P76" s="171" t="str">
        <f t="shared" si="12"/>
        <v>0:00,00</v>
      </c>
      <c r="Q76" s="171" t="str">
        <f t="shared" si="13"/>
        <v>00:00,00</v>
      </c>
      <c r="R76" s="171" t="str">
        <f t="shared" si="28"/>
        <v>00:00,</v>
      </c>
      <c r="S76" s="270" t="str">
        <f t="shared" ref="S76" si="315">U76&amp;V76&amp;W76&amp;X76</f>
        <v/>
      </c>
      <c r="T76" s="270" t="str">
        <f>U76&amp;V76&amp;W76&amp;X76&amp;BE76&amp;BH76</f>
        <v/>
      </c>
      <c r="U76" s="281" t="str">
        <f t="shared" ref="U76" si="316">IF(Y76="","",RANK(Y76,$Y$13:$Y$372,1))</f>
        <v/>
      </c>
      <c r="V76" s="281" t="str">
        <f t="shared" ref="V76" si="317">IF(Z76="","",RANK(Z76,$Z$13:$Z$372,1))</f>
        <v/>
      </c>
      <c r="W76" s="281" t="str">
        <f t="shared" ref="W76" si="318">IF(AA76="","",RANK(AA76,$AA$13:$AA$372,1))</f>
        <v/>
      </c>
      <c r="X76" s="281" t="str">
        <f t="shared" ref="X76" si="319">IF(AB76="","",RANK(AB76,$AB$13:$AB$372,1))</f>
        <v/>
      </c>
      <c r="Y76" s="264" t="str">
        <f t="shared" ref="Y76:AB76" si="320">IFERROR(IF(AND($BE76=Y$12,$BH76=Y$11),$BZ76,""),"")</f>
        <v/>
      </c>
      <c r="Z76" s="264" t="str">
        <f t="shared" si="320"/>
        <v/>
      </c>
      <c r="AA76" s="264" t="str">
        <f t="shared" si="320"/>
        <v/>
      </c>
      <c r="AB76" s="264" t="str">
        <f t="shared" si="320"/>
        <v/>
      </c>
      <c r="AC76" s="65">
        <f t="shared" ref="AC76" si="321">AJ76</f>
        <v>22</v>
      </c>
      <c r="AD76" s="65" t="str">
        <f t="shared" ref="AD76" si="322">AK76</f>
        <v/>
      </c>
      <c r="AE76" s="65" t="s">
        <v>112</v>
      </c>
      <c r="AF76" s="246" t="str">
        <f t="shared" ref="AF76" si="323">BY76</f>
        <v/>
      </c>
      <c r="AG76" s="246" t="str">
        <f t="shared" ref="AG76" si="324">BY77</f>
        <v/>
      </c>
      <c r="AH76" s="246" t="str">
        <f t="shared" ref="AH76" si="325">BY78</f>
        <v/>
      </c>
      <c r="AI76" s="244">
        <f t="shared" ref="AI76" si="326">IF(BZ76="",0,1)</f>
        <v>0</v>
      </c>
      <c r="AJ76" s="271">
        <v>22</v>
      </c>
      <c r="AK76" s="272" t="str">
        <f>IF(INDEX('ordem de passagem'!B$13:B$132,MATCH(ajuizamento!$AJ76,'ordem de passagem'!$A$13:$A$132))=0,"",INDEX('ordem de passagem'!B$13:B$132,MATCH(ajuizamento!$AJ76,'ordem de passagem'!$A$13:$A$132)))</f>
        <v/>
      </c>
      <c r="AL76" s="273" t="str">
        <f>IF(INDEX('ordem de passagem'!C$13:C$132,MATCH(ajuizamento!$AJ76,'ordem de passagem'!$A$13:$A$132))=0,"",INDEX('ordem de passagem'!C$13:C$132,MATCH(ajuizamento!$AJ76,'ordem de passagem'!$A$13:$A$132)))</f>
        <v/>
      </c>
      <c r="AM76" s="273"/>
      <c r="AN76" s="273"/>
      <c r="AO76" s="273"/>
      <c r="AP76" s="273"/>
      <c r="AQ76" s="273"/>
      <c r="AR76" s="273"/>
      <c r="AS76" s="274" t="str">
        <f>IF(INDEX('ordem de passagem'!D$13:D$132,MATCH(ajuizamento!$AJ76,'ordem de passagem'!$A$13:$A$132))=0,"",INDEX('ordem de passagem'!D$13:D$132,MATCH(ajuizamento!$AJ76,'ordem de passagem'!$A$13:$A$132)))</f>
        <v/>
      </c>
      <c r="AT76" s="274"/>
      <c r="AU76" s="274"/>
      <c r="AV76" s="274"/>
      <c r="AW76" s="274"/>
      <c r="AX76" s="274"/>
      <c r="AY76" s="274"/>
      <c r="AZ76" s="274" t="str">
        <f>IF(INDEX('ordem de passagem'!E$13:E$132,MATCH(ajuizamento!$AJ76,'ordem de passagem'!$A$13:$A$132))=0,"",INDEX('ordem de passagem'!E$13:E$132,MATCH(ajuizamento!$AJ76,'ordem de passagem'!$A$13:$A$132)))</f>
        <v/>
      </c>
      <c r="BA76" s="274"/>
      <c r="BB76" s="274"/>
      <c r="BC76" s="274"/>
      <c r="BD76" s="274"/>
      <c r="BE76" s="275" t="str">
        <f>IF(INDEX('ordem de passagem'!F$13:F$132,MATCH(ajuizamento!$AJ76,'ordem de passagem'!$A$13:$A$132))=0,"",INDEX('ordem de passagem'!F$13:F$132,MATCH(ajuizamento!$AJ76,'ordem de passagem'!$A$13:$A$132)))</f>
        <v/>
      </c>
      <c r="BF76" s="276"/>
      <c r="BG76" s="277"/>
      <c r="BH76" s="275" t="str">
        <f>IF(INDEX('ordem de passagem'!G$13:G$132,MATCH(ajuizamento!$AJ76,'ordem de passagem'!$A$13:$A$132))=0,"",INDEX('ordem de passagem'!G$13:G$132,MATCH(ajuizamento!$AJ76,'ordem de passagem'!$A$13:$A$132)))</f>
        <v/>
      </c>
      <c r="BI76" s="276"/>
      <c r="BJ76" s="276"/>
      <c r="BK76" s="277"/>
      <c r="BL76" s="74" t="str">
        <f>IF(AL76="","",AE76)</f>
        <v/>
      </c>
      <c r="BM76" s="162"/>
      <c r="BN76" s="162"/>
      <c r="BO76" s="162"/>
      <c r="BP76" s="162"/>
      <c r="BQ76" s="162"/>
      <c r="BR76" s="162"/>
      <c r="BS76" s="162"/>
      <c r="BT76" s="162"/>
      <c r="BU76" s="162"/>
      <c r="BV76" s="162"/>
      <c r="BW76" s="162"/>
      <c r="BX76" s="172"/>
      <c r="BY76" s="174" t="str">
        <f t="shared" si="14"/>
        <v/>
      </c>
      <c r="BZ76" s="245" t="str">
        <f t="shared" si="103"/>
        <v/>
      </c>
      <c r="CA76" s="263"/>
    </row>
    <row r="77" spans="1:79" ht="19.8" customHeight="1" x14ac:dyDescent="0.3">
      <c r="A77" s="154" t="str">
        <f t="shared" si="15"/>
        <v>00:00:00,00</v>
      </c>
      <c r="B77" s="154" t="str">
        <f t="shared" si="16"/>
        <v>00:00:00,00</v>
      </c>
      <c r="C77" s="154" t="str">
        <f t="shared" si="17"/>
        <v>00:00:00,00</v>
      </c>
      <c r="D77" s="154" t="str">
        <f t="shared" si="18"/>
        <v>00:00:00,00</v>
      </c>
      <c r="E77" s="154" t="str">
        <f t="shared" si="19"/>
        <v>00:00:00,00</v>
      </c>
      <c r="F77" s="154" t="str">
        <f t="shared" si="20"/>
        <v>00:00:00,00</v>
      </c>
      <c r="G77" s="154" t="str">
        <f t="shared" si="21"/>
        <v>00:00:00,00</v>
      </c>
      <c r="H77" s="154" t="str">
        <f t="shared" si="22"/>
        <v>00:00:00,00</v>
      </c>
      <c r="I77" s="154" t="str">
        <f t="shared" si="23"/>
        <v>00:00:00,00</v>
      </c>
      <c r="J77" s="154" t="str">
        <f t="shared" si="24"/>
        <v>00:00:00,00</v>
      </c>
      <c r="K77" s="154" t="str">
        <f t="shared" si="10"/>
        <v>00:00:00,00</v>
      </c>
      <c r="L77" s="164">
        <f t="shared" si="25"/>
        <v>0</v>
      </c>
      <c r="M77" s="164" t="str">
        <f t="shared" si="26"/>
        <v>00</v>
      </c>
      <c r="N77" s="168">
        <f t="shared" ref="N77:N140" si="327">IFERROR((A77+B77+C77+D77+E77+F77+G77+H77+I77+J77+K77)+P77+Q77+R77,"")</f>
        <v>0</v>
      </c>
      <c r="O77" s="164" t="str">
        <f t="shared" si="27"/>
        <v/>
      </c>
      <c r="P77" s="171" t="str">
        <f t="shared" ref="P77:P140" si="328">L77&amp;":00,00"</f>
        <v>0:00,00</v>
      </c>
      <c r="Q77" s="171" t="str">
        <f t="shared" ref="Q77:Q140" si="329">"00:"&amp;M77&amp;",00"</f>
        <v>00:00,00</v>
      </c>
      <c r="R77" s="171" t="str">
        <f t="shared" si="28"/>
        <v>00:00,</v>
      </c>
      <c r="S77" s="270"/>
      <c r="T77" s="270"/>
      <c r="U77" s="281"/>
      <c r="V77" s="281"/>
      <c r="W77" s="281"/>
      <c r="X77" s="281"/>
      <c r="Y77" s="264"/>
      <c r="Z77" s="264"/>
      <c r="AA77" s="264"/>
      <c r="AB77" s="264"/>
      <c r="AC77" s="65">
        <f t="shared" ref="AC77" si="330">AJ76</f>
        <v>22</v>
      </c>
      <c r="AD77" s="65" t="str">
        <f t="shared" ref="AD77" si="331">AK76</f>
        <v/>
      </c>
      <c r="AE77" s="65" t="s">
        <v>113</v>
      </c>
      <c r="AF77" s="246"/>
      <c r="AG77" s="246"/>
      <c r="AH77" s="246"/>
      <c r="AI77" s="244"/>
      <c r="AJ77" s="271"/>
      <c r="AK77" s="272"/>
      <c r="AL77" s="273"/>
      <c r="AM77" s="273"/>
      <c r="AN77" s="273"/>
      <c r="AO77" s="273"/>
      <c r="AP77" s="273"/>
      <c r="AQ77" s="273"/>
      <c r="AR77" s="273"/>
      <c r="AS77" s="274"/>
      <c r="AT77" s="274"/>
      <c r="AU77" s="274"/>
      <c r="AV77" s="274"/>
      <c r="AW77" s="274"/>
      <c r="AX77" s="274"/>
      <c r="AY77" s="274"/>
      <c r="AZ77" s="274"/>
      <c r="BA77" s="274"/>
      <c r="BB77" s="274"/>
      <c r="BC77" s="274"/>
      <c r="BD77" s="274"/>
      <c r="BE77" s="275"/>
      <c r="BF77" s="276"/>
      <c r="BG77" s="277"/>
      <c r="BH77" s="275"/>
      <c r="BI77" s="276"/>
      <c r="BJ77" s="276"/>
      <c r="BK77" s="277"/>
      <c r="BL77" s="74" t="str">
        <f>IF(AL76="","",AE77)</f>
        <v/>
      </c>
      <c r="BM77" s="163"/>
      <c r="BN77" s="163"/>
      <c r="BO77" s="163"/>
      <c r="BP77" s="163"/>
      <c r="BQ77" s="163"/>
      <c r="BR77" s="163"/>
      <c r="BS77" s="163"/>
      <c r="BT77" s="163"/>
      <c r="BU77" s="163"/>
      <c r="BV77" s="163"/>
      <c r="BW77" s="163"/>
      <c r="BX77" s="172"/>
      <c r="BY77" s="174" t="str">
        <f t="shared" ref="BY77:BY140" si="332">IF(BX77="","",N77)</f>
        <v/>
      </c>
      <c r="BZ77" s="245"/>
      <c r="CA77" s="263"/>
    </row>
    <row r="78" spans="1:79" ht="19.8" customHeight="1" x14ac:dyDescent="0.3">
      <c r="A78" s="154" t="str">
        <f t="shared" ref="A78:A141" si="333">IF(BM78="","00:00:00,00","00:00:"&amp;BM78&amp;",00")</f>
        <v>00:00:00,00</v>
      </c>
      <c r="B78" s="154" t="str">
        <f t="shared" ref="B78:B141" si="334">IF(BN78="","00:00:00,00","00:00:"&amp;BN78&amp;",00")</f>
        <v>00:00:00,00</v>
      </c>
      <c r="C78" s="154" t="str">
        <f t="shared" ref="C78:C141" si="335">IF(BO78="","00:00:00,00","00:00:"&amp;BO78&amp;",00")</f>
        <v>00:00:00,00</v>
      </c>
      <c r="D78" s="154" t="str">
        <f t="shared" ref="D78:D141" si="336">IF(BP78="","00:00:00,00","00:00:"&amp;BP78&amp;",00")</f>
        <v>00:00:00,00</v>
      </c>
      <c r="E78" s="154" t="str">
        <f t="shared" ref="E78:E141" si="337">IF(BQ78="","00:00:00,00","00:00:"&amp;BQ78&amp;",00")</f>
        <v>00:00:00,00</v>
      </c>
      <c r="F78" s="154" t="str">
        <f t="shared" ref="F78:F141" si="338">IF(BR78="","00:00:00,00","00:00:"&amp;BR78&amp;",00")</f>
        <v>00:00:00,00</v>
      </c>
      <c r="G78" s="154" t="str">
        <f t="shared" ref="G78:G141" si="339">IF(BS78="","00:00:00,00","00:00:"&amp;BS78&amp;",00")</f>
        <v>00:00:00,00</v>
      </c>
      <c r="H78" s="154" t="str">
        <f t="shared" ref="H78:H141" si="340">IF(BT78="","00:00:00,00","00:00:"&amp;BT78&amp;",00")</f>
        <v>00:00:00,00</v>
      </c>
      <c r="I78" s="154" t="str">
        <f t="shared" ref="I78:I141" si="341">IF(BU78="","00:00:00,00","00:00:"&amp;BU78&amp;",00")</f>
        <v>00:00:00,00</v>
      </c>
      <c r="J78" s="154" t="str">
        <f t="shared" ref="J78:J141" si="342">IF(BV78="","00:00:00,00","00:00:"&amp;BV78&amp;",00")</f>
        <v>00:00:00,00</v>
      </c>
      <c r="K78" s="154" t="str">
        <f t="shared" ref="K78:K141" si="343">IF(BW78="","00:00:00,00","00:00:"&amp;BW78&amp;",00")</f>
        <v>00:00:00,00</v>
      </c>
      <c r="L78" s="164">
        <f t="shared" ref="L78:L141" si="344">IF(LEN(BX78)=6,LEFT(BX78,1),0)</f>
        <v>0</v>
      </c>
      <c r="M78" s="164" t="str">
        <f t="shared" ref="M78:M141" si="345">IF(LEN(BX78)=6,MID(BX78,2,2),""&amp;IF(LEN(BX78)=5,MID(BX78,1,2),""&amp;IF(LEN(BX78)=4,0&amp;MID(BX78,1,1),""))&amp;IF(LEN(BX78)&lt;=3,"00",""))</f>
        <v>00</v>
      </c>
      <c r="N78" s="168">
        <f t="shared" si="327"/>
        <v>0</v>
      </c>
      <c r="O78" s="164" t="str">
        <f t="shared" ref="O78:O141" si="346">IFERROR((RIGHT(BX78,3))*1,"")</f>
        <v/>
      </c>
      <c r="P78" s="171" t="str">
        <f t="shared" si="328"/>
        <v>0:00,00</v>
      </c>
      <c r="Q78" s="171" t="str">
        <f t="shared" si="329"/>
        <v>00:00,00</v>
      </c>
      <c r="R78" s="171" t="str">
        <f t="shared" ref="R78:R141" si="347">"00:00,"&amp;O78</f>
        <v>00:00,</v>
      </c>
      <c r="S78" s="270"/>
      <c r="T78" s="270"/>
      <c r="U78" s="281"/>
      <c r="V78" s="281"/>
      <c r="W78" s="281"/>
      <c r="X78" s="281"/>
      <c r="Y78" s="264"/>
      <c r="Z78" s="264"/>
      <c r="AA78" s="264"/>
      <c r="AB78" s="264"/>
      <c r="AC78" s="65">
        <f t="shared" ref="AC78:AD78" si="348">AJ76</f>
        <v>22</v>
      </c>
      <c r="AD78" s="65" t="str">
        <f t="shared" si="348"/>
        <v/>
      </c>
      <c r="AE78" s="65" t="s">
        <v>114</v>
      </c>
      <c r="AF78" s="246"/>
      <c r="AG78" s="246"/>
      <c r="AH78" s="246"/>
      <c r="AI78" s="244"/>
      <c r="AJ78" s="271"/>
      <c r="AK78" s="272"/>
      <c r="AL78" s="273"/>
      <c r="AM78" s="273"/>
      <c r="AN78" s="273"/>
      <c r="AO78" s="273"/>
      <c r="AP78" s="273"/>
      <c r="AQ78" s="273"/>
      <c r="AR78" s="273"/>
      <c r="AS78" s="274"/>
      <c r="AT78" s="274"/>
      <c r="AU78" s="274"/>
      <c r="AV78" s="274"/>
      <c r="AW78" s="274"/>
      <c r="AX78" s="274"/>
      <c r="AY78" s="274"/>
      <c r="AZ78" s="274"/>
      <c r="BA78" s="274"/>
      <c r="BB78" s="274"/>
      <c r="BC78" s="274"/>
      <c r="BD78" s="274"/>
      <c r="BE78" s="278"/>
      <c r="BF78" s="279"/>
      <c r="BG78" s="280"/>
      <c r="BH78" s="278"/>
      <c r="BI78" s="279"/>
      <c r="BJ78" s="279"/>
      <c r="BK78" s="280"/>
      <c r="BL78" s="74" t="str">
        <f>IF(AL76="","",AE78)</f>
        <v/>
      </c>
      <c r="BM78" s="163"/>
      <c r="BN78" s="163"/>
      <c r="BO78" s="163"/>
      <c r="BP78" s="163"/>
      <c r="BQ78" s="163"/>
      <c r="BR78" s="163"/>
      <c r="BS78" s="163"/>
      <c r="BT78" s="163"/>
      <c r="BU78" s="163"/>
      <c r="BV78" s="163"/>
      <c r="BW78" s="163"/>
      <c r="BX78" s="172"/>
      <c r="BY78" s="174" t="str">
        <f t="shared" si="332"/>
        <v/>
      </c>
      <c r="BZ78" s="245"/>
      <c r="CA78" s="263"/>
    </row>
    <row r="79" spans="1:79" ht="19.8" customHeight="1" x14ac:dyDescent="0.3">
      <c r="A79" s="154" t="str">
        <f t="shared" si="333"/>
        <v>00:00:00,00</v>
      </c>
      <c r="B79" s="154" t="str">
        <f t="shared" si="334"/>
        <v>00:00:00,00</v>
      </c>
      <c r="C79" s="154" t="str">
        <f t="shared" si="335"/>
        <v>00:00:00,00</v>
      </c>
      <c r="D79" s="154" t="str">
        <f t="shared" si="336"/>
        <v>00:00:00,00</v>
      </c>
      <c r="E79" s="154" t="str">
        <f t="shared" si="337"/>
        <v>00:00:00,00</v>
      </c>
      <c r="F79" s="154" t="str">
        <f t="shared" si="338"/>
        <v>00:00:00,00</v>
      </c>
      <c r="G79" s="154" t="str">
        <f t="shared" si="339"/>
        <v>00:00:00,00</v>
      </c>
      <c r="H79" s="154" t="str">
        <f t="shared" si="340"/>
        <v>00:00:00,00</v>
      </c>
      <c r="I79" s="154" t="str">
        <f t="shared" si="341"/>
        <v>00:00:00,00</v>
      </c>
      <c r="J79" s="154" t="str">
        <f t="shared" si="342"/>
        <v>00:00:00,00</v>
      </c>
      <c r="K79" s="154" t="str">
        <f t="shared" si="343"/>
        <v>00:00:00,00</v>
      </c>
      <c r="L79" s="164">
        <f t="shared" si="344"/>
        <v>0</v>
      </c>
      <c r="M79" s="164" t="str">
        <f t="shared" si="345"/>
        <v>00</v>
      </c>
      <c r="N79" s="168">
        <f t="shared" si="327"/>
        <v>0</v>
      </c>
      <c r="O79" s="164" t="str">
        <f t="shared" si="346"/>
        <v/>
      </c>
      <c r="P79" s="171" t="str">
        <f t="shared" si="328"/>
        <v>0:00,00</v>
      </c>
      <c r="Q79" s="171" t="str">
        <f t="shared" si="329"/>
        <v>00:00,00</v>
      </c>
      <c r="R79" s="171" t="str">
        <f t="shared" si="347"/>
        <v>00:00,</v>
      </c>
      <c r="S79" s="270" t="str">
        <f t="shared" ref="S79" si="349">U79&amp;V79&amp;W79&amp;X79</f>
        <v/>
      </c>
      <c r="T79" s="270" t="str">
        <f>U79&amp;V79&amp;W79&amp;X79&amp;BE79&amp;BH79</f>
        <v/>
      </c>
      <c r="U79" s="281" t="str">
        <f t="shared" ref="U79" si="350">IF(Y79="","",RANK(Y79,$Y$13:$Y$372,1))</f>
        <v/>
      </c>
      <c r="V79" s="281" t="str">
        <f t="shared" ref="V79" si="351">IF(Z79="","",RANK(Z79,$Z$13:$Z$372,1))</f>
        <v/>
      </c>
      <c r="W79" s="281" t="str">
        <f t="shared" ref="W79" si="352">IF(AA79="","",RANK(AA79,$AA$13:$AA$372,1))</f>
        <v/>
      </c>
      <c r="X79" s="281" t="str">
        <f t="shared" ref="X79" si="353">IF(AB79="","",RANK(AB79,$AB$13:$AB$372,1))</f>
        <v/>
      </c>
      <c r="Y79" s="264" t="str">
        <f t="shared" ref="Y79:AB79" si="354">IFERROR(IF(AND($BE79=Y$12,$BH79=Y$11),$BZ79,""),"")</f>
        <v/>
      </c>
      <c r="Z79" s="264" t="str">
        <f t="shared" si="354"/>
        <v/>
      </c>
      <c r="AA79" s="264" t="str">
        <f t="shared" si="354"/>
        <v/>
      </c>
      <c r="AB79" s="264" t="str">
        <f t="shared" si="354"/>
        <v/>
      </c>
      <c r="AC79" s="65">
        <f t="shared" ref="AC79" si="355">AJ79</f>
        <v>23</v>
      </c>
      <c r="AD79" s="65" t="str">
        <f t="shared" ref="AD79" si="356">AK79</f>
        <v/>
      </c>
      <c r="AE79" s="65" t="s">
        <v>112</v>
      </c>
      <c r="AF79" s="246" t="str">
        <f t="shared" ref="AF79" si="357">BY79</f>
        <v/>
      </c>
      <c r="AG79" s="246" t="str">
        <f t="shared" ref="AG79" si="358">BY80</f>
        <v/>
      </c>
      <c r="AH79" s="246" t="str">
        <f t="shared" ref="AH79" si="359">BY81</f>
        <v/>
      </c>
      <c r="AI79" s="244">
        <f t="shared" ref="AI79" si="360">IF(BZ79="",0,1)</f>
        <v>0</v>
      </c>
      <c r="AJ79" s="271">
        <v>23</v>
      </c>
      <c r="AK79" s="272" t="str">
        <f>IF(INDEX('ordem de passagem'!B$13:B$132,MATCH(ajuizamento!$AJ79,'ordem de passagem'!$A$13:$A$132))=0,"",INDEX('ordem de passagem'!B$13:B$132,MATCH(ajuizamento!$AJ79,'ordem de passagem'!$A$13:$A$132)))</f>
        <v/>
      </c>
      <c r="AL79" s="273" t="str">
        <f>IF(INDEX('ordem de passagem'!C$13:C$132,MATCH(ajuizamento!$AJ79,'ordem de passagem'!$A$13:$A$132))=0,"",INDEX('ordem de passagem'!C$13:C$132,MATCH(ajuizamento!$AJ79,'ordem de passagem'!$A$13:$A$132)))</f>
        <v/>
      </c>
      <c r="AM79" s="273"/>
      <c r="AN79" s="273"/>
      <c r="AO79" s="273"/>
      <c r="AP79" s="273"/>
      <c r="AQ79" s="273"/>
      <c r="AR79" s="273"/>
      <c r="AS79" s="274" t="str">
        <f>IF(INDEX('ordem de passagem'!D$13:D$132,MATCH(ajuizamento!$AJ79,'ordem de passagem'!$A$13:$A$132))=0,"",INDEX('ordem de passagem'!D$13:D$132,MATCH(ajuizamento!$AJ79,'ordem de passagem'!$A$13:$A$132)))</f>
        <v/>
      </c>
      <c r="AT79" s="274"/>
      <c r="AU79" s="274"/>
      <c r="AV79" s="274"/>
      <c r="AW79" s="274"/>
      <c r="AX79" s="274"/>
      <c r="AY79" s="274"/>
      <c r="AZ79" s="274" t="str">
        <f>IF(INDEX('ordem de passagem'!E$13:E$132,MATCH(ajuizamento!$AJ79,'ordem de passagem'!$A$13:$A$132))=0,"",INDEX('ordem de passagem'!E$13:E$132,MATCH(ajuizamento!$AJ79,'ordem de passagem'!$A$13:$A$132)))</f>
        <v/>
      </c>
      <c r="BA79" s="274"/>
      <c r="BB79" s="274"/>
      <c r="BC79" s="274"/>
      <c r="BD79" s="274"/>
      <c r="BE79" s="275" t="str">
        <f>IF(INDEX('ordem de passagem'!F$13:F$132,MATCH(ajuizamento!$AJ79,'ordem de passagem'!$A$13:$A$132))=0,"",INDEX('ordem de passagem'!F$13:F$132,MATCH(ajuizamento!$AJ79,'ordem de passagem'!$A$13:$A$132)))</f>
        <v/>
      </c>
      <c r="BF79" s="276"/>
      <c r="BG79" s="277"/>
      <c r="BH79" s="275" t="str">
        <f>IF(INDEX('ordem de passagem'!G$13:G$132,MATCH(ajuizamento!$AJ79,'ordem de passagem'!$A$13:$A$132))=0,"",INDEX('ordem de passagem'!G$13:G$132,MATCH(ajuizamento!$AJ79,'ordem de passagem'!$A$13:$A$132)))</f>
        <v/>
      </c>
      <c r="BI79" s="276"/>
      <c r="BJ79" s="276"/>
      <c r="BK79" s="277"/>
      <c r="BL79" s="74" t="str">
        <f>IF(AL79="","",AE79)</f>
        <v/>
      </c>
      <c r="BM79" s="162"/>
      <c r="BN79" s="162"/>
      <c r="BO79" s="162"/>
      <c r="BP79" s="162"/>
      <c r="BQ79" s="162"/>
      <c r="BR79" s="162"/>
      <c r="BS79" s="162"/>
      <c r="BT79" s="162"/>
      <c r="BU79" s="162"/>
      <c r="BV79" s="162"/>
      <c r="BW79" s="162"/>
      <c r="BX79" s="172"/>
      <c r="BY79" s="174" t="str">
        <f t="shared" si="332"/>
        <v/>
      </c>
      <c r="BZ79" s="245" t="str">
        <f t="shared" si="103"/>
        <v/>
      </c>
      <c r="CA79" s="263"/>
    </row>
    <row r="80" spans="1:79" ht="19.8" customHeight="1" x14ac:dyDescent="0.3">
      <c r="A80" s="154" t="str">
        <f t="shared" si="333"/>
        <v>00:00:00,00</v>
      </c>
      <c r="B80" s="154" t="str">
        <f t="shared" si="334"/>
        <v>00:00:00,00</v>
      </c>
      <c r="C80" s="154" t="str">
        <f t="shared" si="335"/>
        <v>00:00:00,00</v>
      </c>
      <c r="D80" s="154" t="str">
        <f t="shared" si="336"/>
        <v>00:00:00,00</v>
      </c>
      <c r="E80" s="154" t="str">
        <f t="shared" si="337"/>
        <v>00:00:00,00</v>
      </c>
      <c r="F80" s="154" t="str">
        <f t="shared" si="338"/>
        <v>00:00:00,00</v>
      </c>
      <c r="G80" s="154" t="str">
        <f t="shared" si="339"/>
        <v>00:00:00,00</v>
      </c>
      <c r="H80" s="154" t="str">
        <f t="shared" si="340"/>
        <v>00:00:00,00</v>
      </c>
      <c r="I80" s="154" t="str">
        <f t="shared" si="341"/>
        <v>00:00:00,00</v>
      </c>
      <c r="J80" s="154" t="str">
        <f t="shared" si="342"/>
        <v>00:00:00,00</v>
      </c>
      <c r="K80" s="154" t="str">
        <f t="shared" si="343"/>
        <v>00:00:00,00</v>
      </c>
      <c r="L80" s="164">
        <f t="shared" si="344"/>
        <v>0</v>
      </c>
      <c r="M80" s="164" t="str">
        <f t="shared" si="345"/>
        <v>00</v>
      </c>
      <c r="N80" s="168">
        <f t="shared" si="327"/>
        <v>0</v>
      </c>
      <c r="O80" s="164" t="str">
        <f t="shared" si="346"/>
        <v/>
      </c>
      <c r="P80" s="171" t="str">
        <f t="shared" si="328"/>
        <v>0:00,00</v>
      </c>
      <c r="Q80" s="171" t="str">
        <f t="shared" si="329"/>
        <v>00:00,00</v>
      </c>
      <c r="R80" s="171" t="str">
        <f t="shared" si="347"/>
        <v>00:00,</v>
      </c>
      <c r="S80" s="270"/>
      <c r="T80" s="270"/>
      <c r="U80" s="281"/>
      <c r="V80" s="281"/>
      <c r="W80" s="281"/>
      <c r="X80" s="281"/>
      <c r="Y80" s="264"/>
      <c r="Z80" s="264"/>
      <c r="AA80" s="264"/>
      <c r="AB80" s="264"/>
      <c r="AC80" s="65">
        <f t="shared" ref="AC80" si="361">AJ79</f>
        <v>23</v>
      </c>
      <c r="AD80" s="65" t="str">
        <f t="shared" ref="AD80" si="362">AK79</f>
        <v/>
      </c>
      <c r="AE80" s="65" t="s">
        <v>113</v>
      </c>
      <c r="AF80" s="246"/>
      <c r="AG80" s="246"/>
      <c r="AH80" s="246"/>
      <c r="AI80" s="244"/>
      <c r="AJ80" s="271"/>
      <c r="AK80" s="272"/>
      <c r="AL80" s="273"/>
      <c r="AM80" s="273"/>
      <c r="AN80" s="273"/>
      <c r="AO80" s="273"/>
      <c r="AP80" s="273"/>
      <c r="AQ80" s="273"/>
      <c r="AR80" s="273"/>
      <c r="AS80" s="274"/>
      <c r="AT80" s="274"/>
      <c r="AU80" s="274"/>
      <c r="AV80" s="274"/>
      <c r="AW80" s="274"/>
      <c r="AX80" s="274"/>
      <c r="AY80" s="274"/>
      <c r="AZ80" s="274"/>
      <c r="BA80" s="274"/>
      <c r="BB80" s="274"/>
      <c r="BC80" s="274"/>
      <c r="BD80" s="274"/>
      <c r="BE80" s="275"/>
      <c r="BF80" s="276"/>
      <c r="BG80" s="277"/>
      <c r="BH80" s="275"/>
      <c r="BI80" s="276"/>
      <c r="BJ80" s="276"/>
      <c r="BK80" s="277"/>
      <c r="BL80" s="74" t="str">
        <f>IF(AL79="","",AE80)</f>
        <v/>
      </c>
      <c r="BM80" s="163"/>
      <c r="BN80" s="163"/>
      <c r="BO80" s="163"/>
      <c r="BP80" s="163"/>
      <c r="BQ80" s="163"/>
      <c r="BR80" s="163"/>
      <c r="BS80" s="163"/>
      <c r="BT80" s="163"/>
      <c r="BU80" s="163"/>
      <c r="BV80" s="163"/>
      <c r="BW80" s="163"/>
      <c r="BX80" s="172"/>
      <c r="BY80" s="174" t="str">
        <f t="shared" si="332"/>
        <v/>
      </c>
      <c r="BZ80" s="245"/>
      <c r="CA80" s="263"/>
    </row>
    <row r="81" spans="1:79" ht="19.8" customHeight="1" x14ac:dyDescent="0.3">
      <c r="A81" s="154" t="str">
        <f t="shared" si="333"/>
        <v>00:00:00,00</v>
      </c>
      <c r="B81" s="154" t="str">
        <f t="shared" si="334"/>
        <v>00:00:00,00</v>
      </c>
      <c r="C81" s="154" t="str">
        <f t="shared" si="335"/>
        <v>00:00:00,00</v>
      </c>
      <c r="D81" s="154" t="str">
        <f t="shared" si="336"/>
        <v>00:00:00,00</v>
      </c>
      <c r="E81" s="154" t="str">
        <f t="shared" si="337"/>
        <v>00:00:00,00</v>
      </c>
      <c r="F81" s="154" t="str">
        <f t="shared" si="338"/>
        <v>00:00:00,00</v>
      </c>
      <c r="G81" s="154" t="str">
        <f t="shared" si="339"/>
        <v>00:00:00,00</v>
      </c>
      <c r="H81" s="154" t="str">
        <f t="shared" si="340"/>
        <v>00:00:00,00</v>
      </c>
      <c r="I81" s="154" t="str">
        <f t="shared" si="341"/>
        <v>00:00:00,00</v>
      </c>
      <c r="J81" s="154" t="str">
        <f t="shared" si="342"/>
        <v>00:00:00,00</v>
      </c>
      <c r="K81" s="154" t="str">
        <f t="shared" si="343"/>
        <v>00:00:00,00</v>
      </c>
      <c r="L81" s="164">
        <f t="shared" si="344"/>
        <v>0</v>
      </c>
      <c r="M81" s="164" t="str">
        <f t="shared" si="345"/>
        <v>00</v>
      </c>
      <c r="N81" s="168">
        <f t="shared" si="327"/>
        <v>0</v>
      </c>
      <c r="O81" s="164" t="str">
        <f t="shared" si="346"/>
        <v/>
      </c>
      <c r="P81" s="171" t="str">
        <f t="shared" si="328"/>
        <v>0:00,00</v>
      </c>
      <c r="Q81" s="171" t="str">
        <f t="shared" si="329"/>
        <v>00:00,00</v>
      </c>
      <c r="R81" s="171" t="str">
        <f t="shared" si="347"/>
        <v>00:00,</v>
      </c>
      <c r="S81" s="270"/>
      <c r="T81" s="270"/>
      <c r="U81" s="281"/>
      <c r="V81" s="281"/>
      <c r="W81" s="281"/>
      <c r="X81" s="281"/>
      <c r="Y81" s="264"/>
      <c r="Z81" s="264"/>
      <c r="AA81" s="264"/>
      <c r="AB81" s="264"/>
      <c r="AC81" s="65">
        <f t="shared" ref="AC81:AD81" si="363">AJ79</f>
        <v>23</v>
      </c>
      <c r="AD81" s="65" t="str">
        <f t="shared" si="363"/>
        <v/>
      </c>
      <c r="AE81" s="65" t="s">
        <v>114</v>
      </c>
      <c r="AF81" s="246"/>
      <c r="AG81" s="246"/>
      <c r="AH81" s="246"/>
      <c r="AI81" s="244"/>
      <c r="AJ81" s="271"/>
      <c r="AK81" s="272"/>
      <c r="AL81" s="273"/>
      <c r="AM81" s="273"/>
      <c r="AN81" s="273"/>
      <c r="AO81" s="273"/>
      <c r="AP81" s="273"/>
      <c r="AQ81" s="273"/>
      <c r="AR81" s="273"/>
      <c r="AS81" s="274"/>
      <c r="AT81" s="274"/>
      <c r="AU81" s="274"/>
      <c r="AV81" s="274"/>
      <c r="AW81" s="274"/>
      <c r="AX81" s="274"/>
      <c r="AY81" s="274"/>
      <c r="AZ81" s="274"/>
      <c r="BA81" s="274"/>
      <c r="BB81" s="274"/>
      <c r="BC81" s="274"/>
      <c r="BD81" s="274"/>
      <c r="BE81" s="278"/>
      <c r="BF81" s="279"/>
      <c r="BG81" s="280"/>
      <c r="BH81" s="278"/>
      <c r="BI81" s="279"/>
      <c r="BJ81" s="279"/>
      <c r="BK81" s="280"/>
      <c r="BL81" s="74" t="str">
        <f>IF(AL79="","",AE81)</f>
        <v/>
      </c>
      <c r="BM81" s="163"/>
      <c r="BN81" s="163"/>
      <c r="BO81" s="163"/>
      <c r="BP81" s="163"/>
      <c r="BQ81" s="163"/>
      <c r="BR81" s="163"/>
      <c r="BS81" s="163"/>
      <c r="BT81" s="163"/>
      <c r="BU81" s="163"/>
      <c r="BV81" s="163"/>
      <c r="BW81" s="163"/>
      <c r="BX81" s="172"/>
      <c r="BY81" s="174" t="str">
        <f t="shared" si="332"/>
        <v/>
      </c>
      <c r="BZ81" s="245"/>
      <c r="CA81" s="263"/>
    </row>
    <row r="82" spans="1:79" ht="19.8" customHeight="1" x14ac:dyDescent="0.3">
      <c r="A82" s="154" t="str">
        <f t="shared" si="333"/>
        <v>00:00:00,00</v>
      </c>
      <c r="B82" s="154" t="str">
        <f t="shared" si="334"/>
        <v>00:00:00,00</v>
      </c>
      <c r="C82" s="154" t="str">
        <f t="shared" si="335"/>
        <v>00:00:00,00</v>
      </c>
      <c r="D82" s="154" t="str">
        <f t="shared" si="336"/>
        <v>00:00:00,00</v>
      </c>
      <c r="E82" s="154" t="str">
        <f t="shared" si="337"/>
        <v>00:00:00,00</v>
      </c>
      <c r="F82" s="154" t="str">
        <f t="shared" si="338"/>
        <v>00:00:00,00</v>
      </c>
      <c r="G82" s="154" t="str">
        <f t="shared" si="339"/>
        <v>00:00:00,00</v>
      </c>
      <c r="H82" s="154" t="str">
        <f t="shared" si="340"/>
        <v>00:00:00,00</v>
      </c>
      <c r="I82" s="154" t="str">
        <f t="shared" si="341"/>
        <v>00:00:00,00</v>
      </c>
      <c r="J82" s="154" t="str">
        <f t="shared" si="342"/>
        <v>00:00:00,00</v>
      </c>
      <c r="K82" s="154" t="str">
        <f t="shared" si="343"/>
        <v>00:00:00,00</v>
      </c>
      <c r="L82" s="164">
        <f t="shared" si="344"/>
        <v>0</v>
      </c>
      <c r="M82" s="164" t="str">
        <f t="shared" si="345"/>
        <v>00</v>
      </c>
      <c r="N82" s="168">
        <f t="shared" si="327"/>
        <v>0</v>
      </c>
      <c r="O82" s="164" t="str">
        <f t="shared" si="346"/>
        <v/>
      </c>
      <c r="P82" s="171" t="str">
        <f t="shared" si="328"/>
        <v>0:00,00</v>
      </c>
      <c r="Q82" s="171" t="str">
        <f t="shared" si="329"/>
        <v>00:00,00</v>
      </c>
      <c r="R82" s="171" t="str">
        <f t="shared" si="347"/>
        <v>00:00,</v>
      </c>
      <c r="S82" s="270" t="str">
        <f t="shared" ref="S82" si="364">U82&amp;V82&amp;W82&amp;X82</f>
        <v/>
      </c>
      <c r="T82" s="270" t="str">
        <f>U82&amp;V82&amp;W82&amp;X82&amp;BE82&amp;BH82</f>
        <v/>
      </c>
      <c r="U82" s="281" t="str">
        <f t="shared" ref="U82" si="365">IF(Y82="","",RANK(Y82,$Y$13:$Y$372,1))</f>
        <v/>
      </c>
      <c r="V82" s="281" t="str">
        <f t="shared" ref="V82" si="366">IF(Z82="","",RANK(Z82,$Z$13:$Z$372,1))</f>
        <v/>
      </c>
      <c r="W82" s="281" t="str">
        <f t="shared" ref="W82" si="367">IF(AA82="","",RANK(AA82,$AA$13:$AA$372,1))</f>
        <v/>
      </c>
      <c r="X82" s="281" t="str">
        <f t="shared" ref="X82" si="368">IF(AB82="","",RANK(AB82,$AB$13:$AB$372,1))</f>
        <v/>
      </c>
      <c r="Y82" s="264" t="str">
        <f t="shared" ref="Y82:AB82" si="369">IFERROR(IF(AND($BE82=Y$12,$BH82=Y$11),$BZ82,""),"")</f>
        <v/>
      </c>
      <c r="Z82" s="264" t="str">
        <f t="shared" si="369"/>
        <v/>
      </c>
      <c r="AA82" s="264" t="str">
        <f t="shared" si="369"/>
        <v/>
      </c>
      <c r="AB82" s="264" t="str">
        <f t="shared" si="369"/>
        <v/>
      </c>
      <c r="AC82" s="65">
        <f t="shared" ref="AC82" si="370">AJ82</f>
        <v>24</v>
      </c>
      <c r="AD82" s="65" t="str">
        <f t="shared" ref="AD82" si="371">AK82</f>
        <v/>
      </c>
      <c r="AE82" s="65" t="s">
        <v>112</v>
      </c>
      <c r="AF82" s="246" t="str">
        <f t="shared" ref="AF82" si="372">BY82</f>
        <v/>
      </c>
      <c r="AG82" s="246" t="str">
        <f t="shared" ref="AG82" si="373">BY83</f>
        <v/>
      </c>
      <c r="AH82" s="246" t="str">
        <f t="shared" ref="AH82" si="374">BY84</f>
        <v/>
      </c>
      <c r="AI82" s="244">
        <f t="shared" ref="AI82" si="375">IF(BZ82="",0,1)</f>
        <v>0</v>
      </c>
      <c r="AJ82" s="271">
        <v>24</v>
      </c>
      <c r="AK82" s="272" t="str">
        <f>IF(INDEX('ordem de passagem'!B$13:B$132,MATCH(ajuizamento!$AJ82,'ordem de passagem'!$A$13:$A$132))=0,"",INDEX('ordem de passagem'!B$13:B$132,MATCH(ajuizamento!$AJ82,'ordem de passagem'!$A$13:$A$132)))</f>
        <v/>
      </c>
      <c r="AL82" s="273" t="str">
        <f>IF(INDEX('ordem de passagem'!C$13:C$132,MATCH(ajuizamento!$AJ82,'ordem de passagem'!$A$13:$A$132))=0,"",INDEX('ordem de passagem'!C$13:C$132,MATCH(ajuizamento!$AJ82,'ordem de passagem'!$A$13:$A$132)))</f>
        <v/>
      </c>
      <c r="AM82" s="273"/>
      <c r="AN82" s="273"/>
      <c r="AO82" s="273"/>
      <c r="AP82" s="273"/>
      <c r="AQ82" s="273"/>
      <c r="AR82" s="273"/>
      <c r="AS82" s="274" t="str">
        <f>IF(INDEX('ordem de passagem'!D$13:D$132,MATCH(ajuizamento!$AJ82,'ordem de passagem'!$A$13:$A$132))=0,"",INDEX('ordem de passagem'!D$13:D$132,MATCH(ajuizamento!$AJ82,'ordem de passagem'!$A$13:$A$132)))</f>
        <v/>
      </c>
      <c r="AT82" s="274"/>
      <c r="AU82" s="274"/>
      <c r="AV82" s="274"/>
      <c r="AW82" s="274"/>
      <c r="AX82" s="274"/>
      <c r="AY82" s="274"/>
      <c r="AZ82" s="274" t="str">
        <f>IF(INDEX('ordem de passagem'!E$13:E$132,MATCH(ajuizamento!$AJ82,'ordem de passagem'!$A$13:$A$132))=0,"",INDEX('ordem de passagem'!E$13:E$132,MATCH(ajuizamento!$AJ82,'ordem de passagem'!$A$13:$A$132)))</f>
        <v/>
      </c>
      <c r="BA82" s="274"/>
      <c r="BB82" s="274"/>
      <c r="BC82" s="274"/>
      <c r="BD82" s="274"/>
      <c r="BE82" s="275" t="str">
        <f>IF(INDEX('ordem de passagem'!F$13:F$132,MATCH(ajuizamento!$AJ82,'ordem de passagem'!$A$13:$A$132))=0,"",INDEX('ordem de passagem'!F$13:F$132,MATCH(ajuizamento!$AJ82,'ordem de passagem'!$A$13:$A$132)))</f>
        <v/>
      </c>
      <c r="BF82" s="276"/>
      <c r="BG82" s="277"/>
      <c r="BH82" s="275" t="str">
        <f>IF(INDEX('ordem de passagem'!G$13:G$132,MATCH(ajuizamento!$AJ82,'ordem de passagem'!$A$13:$A$132))=0,"",INDEX('ordem de passagem'!G$13:G$132,MATCH(ajuizamento!$AJ82,'ordem de passagem'!$A$13:$A$132)))</f>
        <v/>
      </c>
      <c r="BI82" s="276"/>
      <c r="BJ82" s="276"/>
      <c r="BK82" s="277"/>
      <c r="BL82" s="74" t="str">
        <f>IF(AL82="","",AE82)</f>
        <v/>
      </c>
      <c r="BM82" s="162"/>
      <c r="BN82" s="162"/>
      <c r="BO82" s="162"/>
      <c r="BP82" s="162"/>
      <c r="BQ82" s="162"/>
      <c r="BR82" s="162"/>
      <c r="BS82" s="162"/>
      <c r="BT82" s="162"/>
      <c r="BU82" s="162"/>
      <c r="BV82" s="162"/>
      <c r="BW82" s="162"/>
      <c r="BX82" s="172"/>
      <c r="BY82" s="174" t="str">
        <f t="shared" si="332"/>
        <v/>
      </c>
      <c r="BZ82" s="245" t="str">
        <f t="shared" si="103"/>
        <v/>
      </c>
      <c r="CA82" s="263"/>
    </row>
    <row r="83" spans="1:79" ht="19.8" customHeight="1" x14ac:dyDescent="0.3">
      <c r="A83" s="154" t="str">
        <f t="shared" si="333"/>
        <v>00:00:00,00</v>
      </c>
      <c r="B83" s="154" t="str">
        <f t="shared" si="334"/>
        <v>00:00:00,00</v>
      </c>
      <c r="C83" s="154" t="str">
        <f t="shared" si="335"/>
        <v>00:00:00,00</v>
      </c>
      <c r="D83" s="154" t="str">
        <f t="shared" si="336"/>
        <v>00:00:00,00</v>
      </c>
      <c r="E83" s="154" t="str">
        <f t="shared" si="337"/>
        <v>00:00:00,00</v>
      </c>
      <c r="F83" s="154" t="str">
        <f t="shared" si="338"/>
        <v>00:00:00,00</v>
      </c>
      <c r="G83" s="154" t="str">
        <f t="shared" si="339"/>
        <v>00:00:00,00</v>
      </c>
      <c r="H83" s="154" t="str">
        <f t="shared" si="340"/>
        <v>00:00:00,00</v>
      </c>
      <c r="I83" s="154" t="str">
        <f t="shared" si="341"/>
        <v>00:00:00,00</v>
      </c>
      <c r="J83" s="154" t="str">
        <f t="shared" si="342"/>
        <v>00:00:00,00</v>
      </c>
      <c r="K83" s="154" t="str">
        <f t="shared" si="343"/>
        <v>00:00:00,00</v>
      </c>
      <c r="L83" s="164">
        <f t="shared" si="344"/>
        <v>0</v>
      </c>
      <c r="M83" s="164" t="str">
        <f t="shared" si="345"/>
        <v>00</v>
      </c>
      <c r="N83" s="168">
        <f t="shared" si="327"/>
        <v>0</v>
      </c>
      <c r="O83" s="164" t="str">
        <f t="shared" si="346"/>
        <v/>
      </c>
      <c r="P83" s="171" t="str">
        <f t="shared" si="328"/>
        <v>0:00,00</v>
      </c>
      <c r="Q83" s="171" t="str">
        <f t="shared" si="329"/>
        <v>00:00,00</v>
      </c>
      <c r="R83" s="171" t="str">
        <f t="shared" si="347"/>
        <v>00:00,</v>
      </c>
      <c r="S83" s="270"/>
      <c r="T83" s="270"/>
      <c r="U83" s="281"/>
      <c r="V83" s="281"/>
      <c r="W83" s="281"/>
      <c r="X83" s="281"/>
      <c r="Y83" s="264"/>
      <c r="Z83" s="264"/>
      <c r="AA83" s="264"/>
      <c r="AB83" s="264"/>
      <c r="AC83" s="65">
        <f t="shared" ref="AC83" si="376">AJ82</f>
        <v>24</v>
      </c>
      <c r="AD83" s="65" t="str">
        <f t="shared" ref="AD83" si="377">AK82</f>
        <v/>
      </c>
      <c r="AE83" s="65" t="s">
        <v>113</v>
      </c>
      <c r="AF83" s="246"/>
      <c r="AG83" s="246"/>
      <c r="AH83" s="246"/>
      <c r="AI83" s="244"/>
      <c r="AJ83" s="271"/>
      <c r="AK83" s="272"/>
      <c r="AL83" s="273"/>
      <c r="AM83" s="273"/>
      <c r="AN83" s="273"/>
      <c r="AO83" s="273"/>
      <c r="AP83" s="273"/>
      <c r="AQ83" s="273"/>
      <c r="AR83" s="273"/>
      <c r="AS83" s="274"/>
      <c r="AT83" s="274"/>
      <c r="AU83" s="274"/>
      <c r="AV83" s="274"/>
      <c r="AW83" s="274"/>
      <c r="AX83" s="274"/>
      <c r="AY83" s="274"/>
      <c r="AZ83" s="274"/>
      <c r="BA83" s="274"/>
      <c r="BB83" s="274"/>
      <c r="BC83" s="274"/>
      <c r="BD83" s="274"/>
      <c r="BE83" s="275"/>
      <c r="BF83" s="276"/>
      <c r="BG83" s="277"/>
      <c r="BH83" s="275"/>
      <c r="BI83" s="276"/>
      <c r="BJ83" s="276"/>
      <c r="BK83" s="277"/>
      <c r="BL83" s="74" t="str">
        <f>IF(AL82="","",AE83)</f>
        <v/>
      </c>
      <c r="BM83" s="163"/>
      <c r="BN83" s="163"/>
      <c r="BO83" s="163"/>
      <c r="BP83" s="163"/>
      <c r="BQ83" s="163"/>
      <c r="BR83" s="163"/>
      <c r="BS83" s="163"/>
      <c r="BT83" s="163"/>
      <c r="BU83" s="163"/>
      <c r="BV83" s="163"/>
      <c r="BW83" s="163"/>
      <c r="BX83" s="172"/>
      <c r="BY83" s="174" t="str">
        <f t="shared" si="332"/>
        <v/>
      </c>
      <c r="BZ83" s="245"/>
      <c r="CA83" s="263"/>
    </row>
    <row r="84" spans="1:79" ht="19.8" customHeight="1" x14ac:dyDescent="0.3">
      <c r="A84" s="154" t="str">
        <f t="shared" si="333"/>
        <v>00:00:00,00</v>
      </c>
      <c r="B84" s="154" t="str">
        <f t="shared" si="334"/>
        <v>00:00:00,00</v>
      </c>
      <c r="C84" s="154" t="str">
        <f t="shared" si="335"/>
        <v>00:00:00,00</v>
      </c>
      <c r="D84" s="154" t="str">
        <f t="shared" si="336"/>
        <v>00:00:00,00</v>
      </c>
      <c r="E84" s="154" t="str">
        <f t="shared" si="337"/>
        <v>00:00:00,00</v>
      </c>
      <c r="F84" s="154" t="str">
        <f t="shared" si="338"/>
        <v>00:00:00,00</v>
      </c>
      <c r="G84" s="154" t="str">
        <f t="shared" si="339"/>
        <v>00:00:00,00</v>
      </c>
      <c r="H84" s="154" t="str">
        <f t="shared" si="340"/>
        <v>00:00:00,00</v>
      </c>
      <c r="I84" s="154" t="str">
        <f t="shared" si="341"/>
        <v>00:00:00,00</v>
      </c>
      <c r="J84" s="154" t="str">
        <f t="shared" si="342"/>
        <v>00:00:00,00</v>
      </c>
      <c r="K84" s="154" t="str">
        <f t="shared" si="343"/>
        <v>00:00:00,00</v>
      </c>
      <c r="L84" s="164">
        <f t="shared" si="344"/>
        <v>0</v>
      </c>
      <c r="M84" s="164" t="str">
        <f t="shared" si="345"/>
        <v>00</v>
      </c>
      <c r="N84" s="168">
        <f t="shared" si="327"/>
        <v>0</v>
      </c>
      <c r="O84" s="164" t="str">
        <f t="shared" si="346"/>
        <v/>
      </c>
      <c r="P84" s="171" t="str">
        <f t="shared" si="328"/>
        <v>0:00,00</v>
      </c>
      <c r="Q84" s="171" t="str">
        <f t="shared" si="329"/>
        <v>00:00,00</v>
      </c>
      <c r="R84" s="171" t="str">
        <f t="shared" si="347"/>
        <v>00:00,</v>
      </c>
      <c r="S84" s="270"/>
      <c r="T84" s="270"/>
      <c r="U84" s="281"/>
      <c r="V84" s="281"/>
      <c r="W84" s="281"/>
      <c r="X84" s="281"/>
      <c r="Y84" s="264"/>
      <c r="Z84" s="264"/>
      <c r="AA84" s="264"/>
      <c r="AB84" s="264"/>
      <c r="AC84" s="65">
        <f t="shared" ref="AC84:AD84" si="378">AJ82</f>
        <v>24</v>
      </c>
      <c r="AD84" s="65" t="str">
        <f t="shared" si="378"/>
        <v/>
      </c>
      <c r="AE84" s="65" t="s">
        <v>114</v>
      </c>
      <c r="AF84" s="246"/>
      <c r="AG84" s="246"/>
      <c r="AH84" s="246"/>
      <c r="AI84" s="244"/>
      <c r="AJ84" s="271"/>
      <c r="AK84" s="272"/>
      <c r="AL84" s="273"/>
      <c r="AM84" s="273"/>
      <c r="AN84" s="273"/>
      <c r="AO84" s="273"/>
      <c r="AP84" s="273"/>
      <c r="AQ84" s="273"/>
      <c r="AR84" s="273"/>
      <c r="AS84" s="274"/>
      <c r="AT84" s="274"/>
      <c r="AU84" s="274"/>
      <c r="AV84" s="274"/>
      <c r="AW84" s="274"/>
      <c r="AX84" s="274"/>
      <c r="AY84" s="274"/>
      <c r="AZ84" s="274"/>
      <c r="BA84" s="274"/>
      <c r="BB84" s="274"/>
      <c r="BC84" s="274"/>
      <c r="BD84" s="274"/>
      <c r="BE84" s="278"/>
      <c r="BF84" s="279"/>
      <c r="BG84" s="280"/>
      <c r="BH84" s="278"/>
      <c r="BI84" s="279"/>
      <c r="BJ84" s="279"/>
      <c r="BK84" s="280"/>
      <c r="BL84" s="74" t="str">
        <f>IF(AL82="","",AE84)</f>
        <v/>
      </c>
      <c r="BM84" s="163"/>
      <c r="BN84" s="163"/>
      <c r="BO84" s="163"/>
      <c r="BP84" s="163"/>
      <c r="BQ84" s="163"/>
      <c r="BR84" s="163"/>
      <c r="BS84" s="163"/>
      <c r="BT84" s="163"/>
      <c r="BU84" s="163"/>
      <c r="BV84" s="163"/>
      <c r="BW84" s="163"/>
      <c r="BX84" s="172"/>
      <c r="BY84" s="174" t="str">
        <f t="shared" si="332"/>
        <v/>
      </c>
      <c r="BZ84" s="245"/>
      <c r="CA84" s="263"/>
    </row>
    <row r="85" spans="1:79" ht="19.8" customHeight="1" x14ac:dyDescent="0.3">
      <c r="A85" s="154" t="str">
        <f t="shared" si="333"/>
        <v>00:00:00,00</v>
      </c>
      <c r="B85" s="154" t="str">
        <f t="shared" si="334"/>
        <v>00:00:00,00</v>
      </c>
      <c r="C85" s="154" t="str">
        <f t="shared" si="335"/>
        <v>00:00:00,00</v>
      </c>
      <c r="D85" s="154" t="str">
        <f t="shared" si="336"/>
        <v>00:00:00,00</v>
      </c>
      <c r="E85" s="154" t="str">
        <f t="shared" si="337"/>
        <v>00:00:00,00</v>
      </c>
      <c r="F85" s="154" t="str">
        <f t="shared" si="338"/>
        <v>00:00:00,00</v>
      </c>
      <c r="G85" s="154" t="str">
        <f t="shared" si="339"/>
        <v>00:00:00,00</v>
      </c>
      <c r="H85" s="154" t="str">
        <f t="shared" si="340"/>
        <v>00:00:00,00</v>
      </c>
      <c r="I85" s="154" t="str">
        <f t="shared" si="341"/>
        <v>00:00:00,00</v>
      </c>
      <c r="J85" s="154" t="str">
        <f t="shared" si="342"/>
        <v>00:00:00,00</v>
      </c>
      <c r="K85" s="154" t="str">
        <f t="shared" si="343"/>
        <v>00:00:00,00</v>
      </c>
      <c r="L85" s="164">
        <f t="shared" si="344"/>
        <v>0</v>
      </c>
      <c r="M85" s="164" t="str">
        <f t="shared" si="345"/>
        <v>00</v>
      </c>
      <c r="N85" s="168">
        <f t="shared" si="327"/>
        <v>0</v>
      </c>
      <c r="O85" s="164" t="str">
        <f t="shared" si="346"/>
        <v/>
      </c>
      <c r="P85" s="171" t="str">
        <f t="shared" si="328"/>
        <v>0:00,00</v>
      </c>
      <c r="Q85" s="171" t="str">
        <f t="shared" si="329"/>
        <v>00:00,00</v>
      </c>
      <c r="R85" s="171" t="str">
        <f t="shared" si="347"/>
        <v>00:00,</v>
      </c>
      <c r="S85" s="270" t="str">
        <f t="shared" ref="S85" si="379">U85&amp;V85&amp;W85&amp;X85</f>
        <v/>
      </c>
      <c r="T85" s="270" t="str">
        <f>U85&amp;V85&amp;W85&amp;X85&amp;BE85&amp;BH85</f>
        <v/>
      </c>
      <c r="U85" s="281" t="str">
        <f t="shared" ref="U85" si="380">IF(Y85="","",RANK(Y85,$Y$13:$Y$372,1))</f>
        <v/>
      </c>
      <c r="V85" s="281" t="str">
        <f t="shared" ref="V85" si="381">IF(Z85="","",RANK(Z85,$Z$13:$Z$372,1))</f>
        <v/>
      </c>
      <c r="W85" s="281" t="str">
        <f t="shared" ref="W85" si="382">IF(AA85="","",RANK(AA85,$AA$13:$AA$372,1))</f>
        <v/>
      </c>
      <c r="X85" s="281" t="str">
        <f t="shared" ref="X85" si="383">IF(AB85="","",RANK(AB85,$AB$13:$AB$372,1))</f>
        <v/>
      </c>
      <c r="Y85" s="264" t="str">
        <f t="shared" ref="Y85:AB85" si="384">IFERROR(IF(AND($BE85=Y$12,$BH85=Y$11),$BZ85,""),"")</f>
        <v/>
      </c>
      <c r="Z85" s="264" t="str">
        <f t="shared" si="384"/>
        <v/>
      </c>
      <c r="AA85" s="264" t="str">
        <f t="shared" si="384"/>
        <v/>
      </c>
      <c r="AB85" s="264" t="str">
        <f t="shared" si="384"/>
        <v/>
      </c>
      <c r="AC85" s="65">
        <f t="shared" ref="AC85" si="385">AJ85</f>
        <v>25</v>
      </c>
      <c r="AD85" s="65" t="str">
        <f t="shared" ref="AD85" si="386">AK85</f>
        <v/>
      </c>
      <c r="AE85" s="65" t="s">
        <v>112</v>
      </c>
      <c r="AF85" s="246" t="str">
        <f t="shared" ref="AF85" si="387">BY85</f>
        <v/>
      </c>
      <c r="AG85" s="246" t="str">
        <f t="shared" ref="AG85" si="388">BY86</f>
        <v/>
      </c>
      <c r="AH85" s="246" t="str">
        <f t="shared" ref="AH85" si="389">BY87</f>
        <v/>
      </c>
      <c r="AI85" s="244">
        <f t="shared" ref="AI85" si="390">IF(BZ85="",0,1)</f>
        <v>0</v>
      </c>
      <c r="AJ85" s="271">
        <v>25</v>
      </c>
      <c r="AK85" s="272" t="str">
        <f>IF(INDEX('ordem de passagem'!B$13:B$132,MATCH(ajuizamento!$AJ85,'ordem de passagem'!$A$13:$A$132))=0,"",INDEX('ordem de passagem'!B$13:B$132,MATCH(ajuizamento!$AJ85,'ordem de passagem'!$A$13:$A$132)))</f>
        <v/>
      </c>
      <c r="AL85" s="273" t="str">
        <f>IF(INDEX('ordem de passagem'!C$13:C$132,MATCH(ajuizamento!$AJ85,'ordem de passagem'!$A$13:$A$132))=0,"",INDEX('ordem de passagem'!C$13:C$132,MATCH(ajuizamento!$AJ85,'ordem de passagem'!$A$13:$A$132)))</f>
        <v/>
      </c>
      <c r="AM85" s="273"/>
      <c r="AN85" s="273"/>
      <c r="AO85" s="273"/>
      <c r="AP85" s="273"/>
      <c r="AQ85" s="273"/>
      <c r="AR85" s="273"/>
      <c r="AS85" s="274" t="str">
        <f>IF(INDEX('ordem de passagem'!D$13:D$132,MATCH(ajuizamento!$AJ85,'ordem de passagem'!$A$13:$A$132))=0,"",INDEX('ordem de passagem'!D$13:D$132,MATCH(ajuizamento!$AJ85,'ordem de passagem'!$A$13:$A$132)))</f>
        <v/>
      </c>
      <c r="AT85" s="274"/>
      <c r="AU85" s="274"/>
      <c r="AV85" s="274"/>
      <c r="AW85" s="274"/>
      <c r="AX85" s="274"/>
      <c r="AY85" s="274"/>
      <c r="AZ85" s="274" t="str">
        <f>IF(INDEX('ordem de passagem'!E$13:E$132,MATCH(ajuizamento!$AJ85,'ordem de passagem'!$A$13:$A$132))=0,"",INDEX('ordem de passagem'!E$13:E$132,MATCH(ajuizamento!$AJ85,'ordem de passagem'!$A$13:$A$132)))</f>
        <v/>
      </c>
      <c r="BA85" s="274"/>
      <c r="BB85" s="274"/>
      <c r="BC85" s="274"/>
      <c r="BD85" s="274"/>
      <c r="BE85" s="275" t="str">
        <f>IF(INDEX('ordem de passagem'!F$13:F$132,MATCH(ajuizamento!$AJ85,'ordem de passagem'!$A$13:$A$132))=0,"",INDEX('ordem de passagem'!F$13:F$132,MATCH(ajuizamento!$AJ85,'ordem de passagem'!$A$13:$A$132)))</f>
        <v/>
      </c>
      <c r="BF85" s="276"/>
      <c r="BG85" s="277"/>
      <c r="BH85" s="275" t="str">
        <f>IF(INDEX('ordem de passagem'!G$13:G$132,MATCH(ajuizamento!$AJ85,'ordem de passagem'!$A$13:$A$132))=0,"",INDEX('ordem de passagem'!G$13:G$132,MATCH(ajuizamento!$AJ85,'ordem de passagem'!$A$13:$A$132)))</f>
        <v/>
      </c>
      <c r="BI85" s="276"/>
      <c r="BJ85" s="276"/>
      <c r="BK85" s="277"/>
      <c r="BL85" s="74" t="str">
        <f>IF(AL85="","",AE85)</f>
        <v/>
      </c>
      <c r="BM85" s="162"/>
      <c r="BN85" s="162"/>
      <c r="BO85" s="162"/>
      <c r="BP85" s="162"/>
      <c r="BQ85" s="162"/>
      <c r="BR85" s="162"/>
      <c r="BS85" s="162"/>
      <c r="BT85" s="162"/>
      <c r="BU85" s="162"/>
      <c r="BV85" s="162"/>
      <c r="BW85" s="162"/>
      <c r="BX85" s="172"/>
      <c r="BY85" s="174" t="str">
        <f t="shared" si="332"/>
        <v/>
      </c>
      <c r="BZ85" s="245" t="str">
        <f t="shared" si="103"/>
        <v/>
      </c>
      <c r="CA85" s="263"/>
    </row>
    <row r="86" spans="1:79" ht="19.8" customHeight="1" x14ac:dyDescent="0.3">
      <c r="A86" s="154" t="str">
        <f t="shared" si="333"/>
        <v>00:00:00,00</v>
      </c>
      <c r="B86" s="154" t="str">
        <f t="shared" si="334"/>
        <v>00:00:00,00</v>
      </c>
      <c r="C86" s="154" t="str">
        <f t="shared" si="335"/>
        <v>00:00:00,00</v>
      </c>
      <c r="D86" s="154" t="str">
        <f t="shared" si="336"/>
        <v>00:00:00,00</v>
      </c>
      <c r="E86" s="154" t="str">
        <f t="shared" si="337"/>
        <v>00:00:00,00</v>
      </c>
      <c r="F86" s="154" t="str">
        <f t="shared" si="338"/>
        <v>00:00:00,00</v>
      </c>
      <c r="G86" s="154" t="str">
        <f t="shared" si="339"/>
        <v>00:00:00,00</v>
      </c>
      <c r="H86" s="154" t="str">
        <f t="shared" si="340"/>
        <v>00:00:00,00</v>
      </c>
      <c r="I86" s="154" t="str">
        <f t="shared" si="341"/>
        <v>00:00:00,00</v>
      </c>
      <c r="J86" s="154" t="str">
        <f t="shared" si="342"/>
        <v>00:00:00,00</v>
      </c>
      <c r="K86" s="154" t="str">
        <f t="shared" si="343"/>
        <v>00:00:00,00</v>
      </c>
      <c r="L86" s="164">
        <f t="shared" si="344"/>
        <v>0</v>
      </c>
      <c r="M86" s="164" t="str">
        <f t="shared" si="345"/>
        <v>00</v>
      </c>
      <c r="N86" s="168">
        <f t="shared" si="327"/>
        <v>0</v>
      </c>
      <c r="O86" s="164" t="str">
        <f t="shared" si="346"/>
        <v/>
      </c>
      <c r="P86" s="171" t="str">
        <f t="shared" si="328"/>
        <v>0:00,00</v>
      </c>
      <c r="Q86" s="171" t="str">
        <f t="shared" si="329"/>
        <v>00:00,00</v>
      </c>
      <c r="R86" s="171" t="str">
        <f t="shared" si="347"/>
        <v>00:00,</v>
      </c>
      <c r="S86" s="270"/>
      <c r="T86" s="270"/>
      <c r="U86" s="281"/>
      <c r="V86" s="281"/>
      <c r="W86" s="281"/>
      <c r="X86" s="281"/>
      <c r="Y86" s="264"/>
      <c r="Z86" s="264"/>
      <c r="AA86" s="264"/>
      <c r="AB86" s="264"/>
      <c r="AC86" s="65">
        <f t="shared" ref="AC86" si="391">AJ85</f>
        <v>25</v>
      </c>
      <c r="AD86" s="65" t="str">
        <f t="shared" ref="AD86" si="392">AK85</f>
        <v/>
      </c>
      <c r="AE86" s="65" t="s">
        <v>113</v>
      </c>
      <c r="AF86" s="246"/>
      <c r="AG86" s="246"/>
      <c r="AH86" s="246"/>
      <c r="AI86" s="244"/>
      <c r="AJ86" s="271"/>
      <c r="AK86" s="272"/>
      <c r="AL86" s="273"/>
      <c r="AM86" s="273"/>
      <c r="AN86" s="273"/>
      <c r="AO86" s="273"/>
      <c r="AP86" s="273"/>
      <c r="AQ86" s="273"/>
      <c r="AR86" s="273"/>
      <c r="AS86" s="274"/>
      <c r="AT86" s="274"/>
      <c r="AU86" s="274"/>
      <c r="AV86" s="274"/>
      <c r="AW86" s="274"/>
      <c r="AX86" s="274"/>
      <c r="AY86" s="274"/>
      <c r="AZ86" s="274"/>
      <c r="BA86" s="274"/>
      <c r="BB86" s="274"/>
      <c r="BC86" s="274"/>
      <c r="BD86" s="274"/>
      <c r="BE86" s="275"/>
      <c r="BF86" s="276"/>
      <c r="BG86" s="277"/>
      <c r="BH86" s="275"/>
      <c r="BI86" s="276"/>
      <c r="BJ86" s="276"/>
      <c r="BK86" s="277"/>
      <c r="BL86" s="74" t="str">
        <f>IF(AL85="","",AE86)</f>
        <v/>
      </c>
      <c r="BM86" s="163"/>
      <c r="BN86" s="163"/>
      <c r="BO86" s="163"/>
      <c r="BP86" s="163"/>
      <c r="BQ86" s="163"/>
      <c r="BR86" s="163"/>
      <c r="BS86" s="163"/>
      <c r="BT86" s="163"/>
      <c r="BU86" s="163"/>
      <c r="BV86" s="163"/>
      <c r="BW86" s="163"/>
      <c r="BX86" s="172"/>
      <c r="BY86" s="174" t="str">
        <f t="shared" si="332"/>
        <v/>
      </c>
      <c r="BZ86" s="245"/>
      <c r="CA86" s="263"/>
    </row>
    <row r="87" spans="1:79" ht="19.8" customHeight="1" x14ac:dyDescent="0.3">
      <c r="A87" s="154" t="str">
        <f t="shared" si="333"/>
        <v>00:00:00,00</v>
      </c>
      <c r="B87" s="154" t="str">
        <f t="shared" si="334"/>
        <v>00:00:00,00</v>
      </c>
      <c r="C87" s="154" t="str">
        <f t="shared" si="335"/>
        <v>00:00:00,00</v>
      </c>
      <c r="D87" s="154" t="str">
        <f t="shared" si="336"/>
        <v>00:00:00,00</v>
      </c>
      <c r="E87" s="154" t="str">
        <f t="shared" si="337"/>
        <v>00:00:00,00</v>
      </c>
      <c r="F87" s="154" t="str">
        <f t="shared" si="338"/>
        <v>00:00:00,00</v>
      </c>
      <c r="G87" s="154" t="str">
        <f t="shared" si="339"/>
        <v>00:00:00,00</v>
      </c>
      <c r="H87" s="154" t="str">
        <f t="shared" si="340"/>
        <v>00:00:00,00</v>
      </c>
      <c r="I87" s="154" t="str">
        <f t="shared" si="341"/>
        <v>00:00:00,00</v>
      </c>
      <c r="J87" s="154" t="str">
        <f t="shared" si="342"/>
        <v>00:00:00,00</v>
      </c>
      <c r="K87" s="154" t="str">
        <f t="shared" si="343"/>
        <v>00:00:00,00</v>
      </c>
      <c r="L87" s="164">
        <f t="shared" si="344"/>
        <v>0</v>
      </c>
      <c r="M87" s="164" t="str">
        <f t="shared" si="345"/>
        <v>00</v>
      </c>
      <c r="N87" s="168">
        <f t="shared" si="327"/>
        <v>0</v>
      </c>
      <c r="O87" s="164" t="str">
        <f t="shared" si="346"/>
        <v/>
      </c>
      <c r="P87" s="171" t="str">
        <f t="shared" si="328"/>
        <v>0:00,00</v>
      </c>
      <c r="Q87" s="171" t="str">
        <f t="shared" si="329"/>
        <v>00:00,00</v>
      </c>
      <c r="R87" s="171" t="str">
        <f t="shared" si="347"/>
        <v>00:00,</v>
      </c>
      <c r="S87" s="270"/>
      <c r="T87" s="270"/>
      <c r="U87" s="281"/>
      <c r="V87" s="281"/>
      <c r="W87" s="281"/>
      <c r="X87" s="281"/>
      <c r="Y87" s="264"/>
      <c r="Z87" s="264"/>
      <c r="AA87" s="264"/>
      <c r="AB87" s="264"/>
      <c r="AC87" s="65">
        <f t="shared" ref="AC87:AD87" si="393">AJ85</f>
        <v>25</v>
      </c>
      <c r="AD87" s="65" t="str">
        <f t="shared" si="393"/>
        <v/>
      </c>
      <c r="AE87" s="65" t="s">
        <v>114</v>
      </c>
      <c r="AF87" s="246"/>
      <c r="AG87" s="246"/>
      <c r="AH87" s="246"/>
      <c r="AI87" s="244"/>
      <c r="AJ87" s="271"/>
      <c r="AK87" s="272"/>
      <c r="AL87" s="273"/>
      <c r="AM87" s="273"/>
      <c r="AN87" s="273"/>
      <c r="AO87" s="273"/>
      <c r="AP87" s="273"/>
      <c r="AQ87" s="273"/>
      <c r="AR87" s="273"/>
      <c r="AS87" s="274"/>
      <c r="AT87" s="274"/>
      <c r="AU87" s="274"/>
      <c r="AV87" s="274"/>
      <c r="AW87" s="274"/>
      <c r="AX87" s="274"/>
      <c r="AY87" s="274"/>
      <c r="AZ87" s="274"/>
      <c r="BA87" s="274"/>
      <c r="BB87" s="274"/>
      <c r="BC87" s="274"/>
      <c r="BD87" s="274"/>
      <c r="BE87" s="278"/>
      <c r="BF87" s="279"/>
      <c r="BG87" s="280"/>
      <c r="BH87" s="278"/>
      <c r="BI87" s="279"/>
      <c r="BJ87" s="279"/>
      <c r="BK87" s="280"/>
      <c r="BL87" s="74" t="str">
        <f>IF(AL85="","",AE87)</f>
        <v/>
      </c>
      <c r="BM87" s="163"/>
      <c r="BN87" s="163"/>
      <c r="BO87" s="163"/>
      <c r="BP87" s="163"/>
      <c r="BQ87" s="163"/>
      <c r="BR87" s="163"/>
      <c r="BS87" s="163"/>
      <c r="BT87" s="163"/>
      <c r="BU87" s="163"/>
      <c r="BV87" s="163"/>
      <c r="BW87" s="163"/>
      <c r="BX87" s="172"/>
      <c r="BY87" s="174" t="str">
        <f t="shared" si="332"/>
        <v/>
      </c>
      <c r="BZ87" s="245"/>
      <c r="CA87" s="263"/>
    </row>
    <row r="88" spans="1:79" ht="19.8" customHeight="1" x14ac:dyDescent="0.3">
      <c r="A88" s="154" t="str">
        <f t="shared" si="333"/>
        <v>00:00:00,00</v>
      </c>
      <c r="B88" s="154" t="str">
        <f t="shared" si="334"/>
        <v>00:00:00,00</v>
      </c>
      <c r="C88" s="154" t="str">
        <f t="shared" si="335"/>
        <v>00:00:00,00</v>
      </c>
      <c r="D88" s="154" t="str">
        <f t="shared" si="336"/>
        <v>00:00:00,00</v>
      </c>
      <c r="E88" s="154" t="str">
        <f t="shared" si="337"/>
        <v>00:00:00,00</v>
      </c>
      <c r="F88" s="154" t="str">
        <f t="shared" si="338"/>
        <v>00:00:00,00</v>
      </c>
      <c r="G88" s="154" t="str">
        <f t="shared" si="339"/>
        <v>00:00:00,00</v>
      </c>
      <c r="H88" s="154" t="str">
        <f t="shared" si="340"/>
        <v>00:00:00,00</v>
      </c>
      <c r="I88" s="154" t="str">
        <f t="shared" si="341"/>
        <v>00:00:00,00</v>
      </c>
      <c r="J88" s="154" t="str">
        <f t="shared" si="342"/>
        <v>00:00:00,00</v>
      </c>
      <c r="K88" s="154" t="str">
        <f t="shared" si="343"/>
        <v>00:00:00,00</v>
      </c>
      <c r="L88" s="164">
        <f t="shared" si="344"/>
        <v>0</v>
      </c>
      <c r="M88" s="164" t="str">
        <f t="shared" si="345"/>
        <v>00</v>
      </c>
      <c r="N88" s="168">
        <f t="shared" si="327"/>
        <v>0</v>
      </c>
      <c r="O88" s="164" t="str">
        <f t="shared" si="346"/>
        <v/>
      </c>
      <c r="P88" s="171" t="str">
        <f t="shared" si="328"/>
        <v>0:00,00</v>
      </c>
      <c r="Q88" s="171" t="str">
        <f t="shared" si="329"/>
        <v>00:00,00</v>
      </c>
      <c r="R88" s="171" t="str">
        <f t="shared" si="347"/>
        <v>00:00,</v>
      </c>
      <c r="S88" s="270" t="str">
        <f t="shared" ref="S88" si="394">U88&amp;V88&amp;W88&amp;X88</f>
        <v/>
      </c>
      <c r="T88" s="270" t="str">
        <f>U88&amp;V88&amp;W88&amp;X88&amp;BE88&amp;BH88</f>
        <v/>
      </c>
      <c r="U88" s="281" t="str">
        <f t="shared" ref="U88" si="395">IF(Y88="","",RANK(Y88,$Y$13:$Y$372,1))</f>
        <v/>
      </c>
      <c r="V88" s="281" t="str">
        <f t="shared" ref="V88" si="396">IF(Z88="","",RANK(Z88,$Z$13:$Z$372,1))</f>
        <v/>
      </c>
      <c r="W88" s="281" t="str">
        <f t="shared" ref="W88" si="397">IF(AA88="","",RANK(AA88,$AA$13:$AA$372,1))</f>
        <v/>
      </c>
      <c r="X88" s="281" t="str">
        <f t="shared" ref="X88" si="398">IF(AB88="","",RANK(AB88,$AB$13:$AB$372,1))</f>
        <v/>
      </c>
      <c r="Y88" s="264" t="str">
        <f t="shared" ref="Y88:AB88" si="399">IFERROR(IF(AND($BE88=Y$12,$BH88=Y$11),$BZ88,""),"")</f>
        <v/>
      </c>
      <c r="Z88" s="264" t="str">
        <f t="shared" si="399"/>
        <v/>
      </c>
      <c r="AA88" s="264" t="str">
        <f t="shared" si="399"/>
        <v/>
      </c>
      <c r="AB88" s="264" t="str">
        <f t="shared" si="399"/>
        <v/>
      </c>
      <c r="AC88" s="65">
        <f t="shared" ref="AC88" si="400">AJ88</f>
        <v>26</v>
      </c>
      <c r="AD88" s="65" t="str">
        <f t="shared" ref="AD88" si="401">AK88</f>
        <v/>
      </c>
      <c r="AE88" s="65" t="s">
        <v>112</v>
      </c>
      <c r="AF88" s="246" t="str">
        <f t="shared" ref="AF88" si="402">BY88</f>
        <v/>
      </c>
      <c r="AG88" s="246" t="str">
        <f t="shared" ref="AG88" si="403">BY89</f>
        <v/>
      </c>
      <c r="AH88" s="246" t="str">
        <f t="shared" ref="AH88" si="404">BY90</f>
        <v/>
      </c>
      <c r="AI88" s="244">
        <f t="shared" ref="AI88" si="405">IF(BZ88="",0,1)</f>
        <v>0</v>
      </c>
      <c r="AJ88" s="271">
        <v>26</v>
      </c>
      <c r="AK88" s="272" t="str">
        <f>IF(INDEX('ordem de passagem'!B$13:B$132,MATCH(ajuizamento!$AJ88,'ordem de passagem'!$A$13:$A$132))=0,"",INDEX('ordem de passagem'!B$13:B$132,MATCH(ajuizamento!$AJ88,'ordem de passagem'!$A$13:$A$132)))</f>
        <v/>
      </c>
      <c r="AL88" s="273" t="str">
        <f>IF(INDEX('ordem de passagem'!C$13:C$132,MATCH(ajuizamento!$AJ88,'ordem de passagem'!$A$13:$A$132))=0,"",INDEX('ordem de passagem'!C$13:C$132,MATCH(ajuizamento!$AJ88,'ordem de passagem'!$A$13:$A$132)))</f>
        <v/>
      </c>
      <c r="AM88" s="273"/>
      <c r="AN88" s="273"/>
      <c r="AO88" s="273"/>
      <c r="AP88" s="273"/>
      <c r="AQ88" s="273"/>
      <c r="AR88" s="273"/>
      <c r="AS88" s="274" t="str">
        <f>IF(INDEX('ordem de passagem'!D$13:D$132,MATCH(ajuizamento!$AJ88,'ordem de passagem'!$A$13:$A$132))=0,"",INDEX('ordem de passagem'!D$13:D$132,MATCH(ajuizamento!$AJ88,'ordem de passagem'!$A$13:$A$132)))</f>
        <v/>
      </c>
      <c r="AT88" s="274"/>
      <c r="AU88" s="274"/>
      <c r="AV88" s="274"/>
      <c r="AW88" s="274"/>
      <c r="AX88" s="274"/>
      <c r="AY88" s="274"/>
      <c r="AZ88" s="274" t="str">
        <f>IF(INDEX('ordem de passagem'!E$13:E$132,MATCH(ajuizamento!$AJ88,'ordem de passagem'!$A$13:$A$132))=0,"",INDEX('ordem de passagem'!E$13:E$132,MATCH(ajuizamento!$AJ88,'ordem de passagem'!$A$13:$A$132)))</f>
        <v/>
      </c>
      <c r="BA88" s="274"/>
      <c r="BB88" s="274"/>
      <c r="BC88" s="274"/>
      <c r="BD88" s="274"/>
      <c r="BE88" s="275" t="str">
        <f>IF(INDEX('ordem de passagem'!F$13:F$132,MATCH(ajuizamento!$AJ88,'ordem de passagem'!$A$13:$A$132))=0,"",INDEX('ordem de passagem'!F$13:F$132,MATCH(ajuizamento!$AJ88,'ordem de passagem'!$A$13:$A$132)))</f>
        <v/>
      </c>
      <c r="BF88" s="276"/>
      <c r="BG88" s="277"/>
      <c r="BH88" s="275" t="str">
        <f>IF(INDEX('ordem de passagem'!G$13:G$132,MATCH(ajuizamento!$AJ88,'ordem de passagem'!$A$13:$A$132))=0,"",INDEX('ordem de passagem'!G$13:G$132,MATCH(ajuizamento!$AJ88,'ordem de passagem'!$A$13:$A$132)))</f>
        <v/>
      </c>
      <c r="BI88" s="276"/>
      <c r="BJ88" s="276"/>
      <c r="BK88" s="277"/>
      <c r="BL88" s="74" t="str">
        <f>IF(AL88="","",AE88)</f>
        <v/>
      </c>
      <c r="BM88" s="162"/>
      <c r="BN88" s="162"/>
      <c r="BO88" s="162"/>
      <c r="BP88" s="162"/>
      <c r="BQ88" s="162"/>
      <c r="BR88" s="162"/>
      <c r="BS88" s="162"/>
      <c r="BT88" s="162"/>
      <c r="BU88" s="162"/>
      <c r="BV88" s="162"/>
      <c r="BW88" s="162"/>
      <c r="BX88" s="172"/>
      <c r="BY88" s="174" t="str">
        <f t="shared" si="332"/>
        <v/>
      </c>
      <c r="BZ88" s="245" t="str">
        <f t="shared" si="103"/>
        <v/>
      </c>
      <c r="CA88" s="263"/>
    </row>
    <row r="89" spans="1:79" ht="19.8" customHeight="1" x14ac:dyDescent="0.3">
      <c r="A89" s="154" t="str">
        <f t="shared" si="333"/>
        <v>00:00:00,00</v>
      </c>
      <c r="B89" s="154" t="str">
        <f t="shared" si="334"/>
        <v>00:00:00,00</v>
      </c>
      <c r="C89" s="154" t="str">
        <f t="shared" si="335"/>
        <v>00:00:00,00</v>
      </c>
      <c r="D89" s="154" t="str">
        <f t="shared" si="336"/>
        <v>00:00:00,00</v>
      </c>
      <c r="E89" s="154" t="str">
        <f t="shared" si="337"/>
        <v>00:00:00,00</v>
      </c>
      <c r="F89" s="154" t="str">
        <f t="shared" si="338"/>
        <v>00:00:00,00</v>
      </c>
      <c r="G89" s="154" t="str">
        <f t="shared" si="339"/>
        <v>00:00:00,00</v>
      </c>
      <c r="H89" s="154" t="str">
        <f t="shared" si="340"/>
        <v>00:00:00,00</v>
      </c>
      <c r="I89" s="154" t="str">
        <f t="shared" si="341"/>
        <v>00:00:00,00</v>
      </c>
      <c r="J89" s="154" t="str">
        <f t="shared" si="342"/>
        <v>00:00:00,00</v>
      </c>
      <c r="K89" s="154" t="str">
        <f t="shared" si="343"/>
        <v>00:00:00,00</v>
      </c>
      <c r="L89" s="164">
        <f t="shared" si="344"/>
        <v>0</v>
      </c>
      <c r="M89" s="164" t="str">
        <f t="shared" si="345"/>
        <v>00</v>
      </c>
      <c r="N89" s="168">
        <f t="shared" si="327"/>
        <v>0</v>
      </c>
      <c r="O89" s="164" t="str">
        <f t="shared" si="346"/>
        <v/>
      </c>
      <c r="P89" s="171" t="str">
        <f t="shared" si="328"/>
        <v>0:00,00</v>
      </c>
      <c r="Q89" s="171" t="str">
        <f t="shared" si="329"/>
        <v>00:00,00</v>
      </c>
      <c r="R89" s="171" t="str">
        <f t="shared" si="347"/>
        <v>00:00,</v>
      </c>
      <c r="S89" s="270"/>
      <c r="T89" s="270"/>
      <c r="U89" s="281"/>
      <c r="V89" s="281"/>
      <c r="W89" s="281"/>
      <c r="X89" s="281"/>
      <c r="Y89" s="264"/>
      <c r="Z89" s="264"/>
      <c r="AA89" s="264"/>
      <c r="AB89" s="264"/>
      <c r="AC89" s="65">
        <f t="shared" ref="AC89" si="406">AJ88</f>
        <v>26</v>
      </c>
      <c r="AD89" s="65" t="str">
        <f t="shared" ref="AD89" si="407">AK88</f>
        <v/>
      </c>
      <c r="AE89" s="65" t="s">
        <v>113</v>
      </c>
      <c r="AF89" s="246"/>
      <c r="AG89" s="246"/>
      <c r="AH89" s="246"/>
      <c r="AI89" s="244"/>
      <c r="AJ89" s="271"/>
      <c r="AK89" s="272"/>
      <c r="AL89" s="273"/>
      <c r="AM89" s="273"/>
      <c r="AN89" s="273"/>
      <c r="AO89" s="273"/>
      <c r="AP89" s="273"/>
      <c r="AQ89" s="273"/>
      <c r="AR89" s="273"/>
      <c r="AS89" s="274"/>
      <c r="AT89" s="274"/>
      <c r="AU89" s="274"/>
      <c r="AV89" s="274"/>
      <c r="AW89" s="274"/>
      <c r="AX89" s="274"/>
      <c r="AY89" s="274"/>
      <c r="AZ89" s="274"/>
      <c r="BA89" s="274"/>
      <c r="BB89" s="274"/>
      <c r="BC89" s="274"/>
      <c r="BD89" s="274"/>
      <c r="BE89" s="275"/>
      <c r="BF89" s="276"/>
      <c r="BG89" s="277"/>
      <c r="BH89" s="275"/>
      <c r="BI89" s="276"/>
      <c r="BJ89" s="276"/>
      <c r="BK89" s="277"/>
      <c r="BL89" s="74" t="str">
        <f>IF(AL88="","",AE89)</f>
        <v/>
      </c>
      <c r="BM89" s="163"/>
      <c r="BN89" s="163"/>
      <c r="BO89" s="163"/>
      <c r="BP89" s="163"/>
      <c r="BQ89" s="163"/>
      <c r="BR89" s="163"/>
      <c r="BS89" s="163"/>
      <c r="BT89" s="163"/>
      <c r="BU89" s="163"/>
      <c r="BV89" s="163"/>
      <c r="BW89" s="163"/>
      <c r="BX89" s="172"/>
      <c r="BY89" s="174" t="str">
        <f t="shared" si="332"/>
        <v/>
      </c>
      <c r="BZ89" s="245"/>
      <c r="CA89" s="263"/>
    </row>
    <row r="90" spans="1:79" ht="19.8" customHeight="1" x14ac:dyDescent="0.3">
      <c r="A90" s="154" t="str">
        <f t="shared" si="333"/>
        <v>00:00:00,00</v>
      </c>
      <c r="B90" s="154" t="str">
        <f t="shared" si="334"/>
        <v>00:00:00,00</v>
      </c>
      <c r="C90" s="154" t="str">
        <f t="shared" si="335"/>
        <v>00:00:00,00</v>
      </c>
      <c r="D90" s="154" t="str">
        <f t="shared" si="336"/>
        <v>00:00:00,00</v>
      </c>
      <c r="E90" s="154" t="str">
        <f t="shared" si="337"/>
        <v>00:00:00,00</v>
      </c>
      <c r="F90" s="154" t="str">
        <f t="shared" si="338"/>
        <v>00:00:00,00</v>
      </c>
      <c r="G90" s="154" t="str">
        <f t="shared" si="339"/>
        <v>00:00:00,00</v>
      </c>
      <c r="H90" s="154" t="str">
        <f t="shared" si="340"/>
        <v>00:00:00,00</v>
      </c>
      <c r="I90" s="154" t="str">
        <f t="shared" si="341"/>
        <v>00:00:00,00</v>
      </c>
      <c r="J90" s="154" t="str">
        <f t="shared" si="342"/>
        <v>00:00:00,00</v>
      </c>
      <c r="K90" s="154" t="str">
        <f t="shared" si="343"/>
        <v>00:00:00,00</v>
      </c>
      <c r="L90" s="164">
        <f t="shared" si="344"/>
        <v>0</v>
      </c>
      <c r="M90" s="164" t="str">
        <f t="shared" si="345"/>
        <v>00</v>
      </c>
      <c r="N90" s="168">
        <f t="shared" si="327"/>
        <v>0</v>
      </c>
      <c r="O90" s="164" t="str">
        <f t="shared" si="346"/>
        <v/>
      </c>
      <c r="P90" s="171" t="str">
        <f t="shared" si="328"/>
        <v>0:00,00</v>
      </c>
      <c r="Q90" s="171" t="str">
        <f t="shared" si="329"/>
        <v>00:00,00</v>
      </c>
      <c r="R90" s="171" t="str">
        <f t="shared" si="347"/>
        <v>00:00,</v>
      </c>
      <c r="S90" s="270"/>
      <c r="T90" s="270"/>
      <c r="U90" s="281"/>
      <c r="V90" s="281"/>
      <c r="W90" s="281"/>
      <c r="X90" s="281"/>
      <c r="Y90" s="264"/>
      <c r="Z90" s="264"/>
      <c r="AA90" s="264"/>
      <c r="AB90" s="264"/>
      <c r="AC90" s="65">
        <f t="shared" ref="AC90:AD90" si="408">AJ88</f>
        <v>26</v>
      </c>
      <c r="AD90" s="65" t="str">
        <f t="shared" si="408"/>
        <v/>
      </c>
      <c r="AE90" s="65" t="s">
        <v>114</v>
      </c>
      <c r="AF90" s="246"/>
      <c r="AG90" s="246"/>
      <c r="AH90" s="246"/>
      <c r="AI90" s="244"/>
      <c r="AJ90" s="271"/>
      <c r="AK90" s="272"/>
      <c r="AL90" s="273"/>
      <c r="AM90" s="273"/>
      <c r="AN90" s="273"/>
      <c r="AO90" s="273"/>
      <c r="AP90" s="273"/>
      <c r="AQ90" s="273"/>
      <c r="AR90" s="273"/>
      <c r="AS90" s="274"/>
      <c r="AT90" s="274"/>
      <c r="AU90" s="274"/>
      <c r="AV90" s="274"/>
      <c r="AW90" s="274"/>
      <c r="AX90" s="274"/>
      <c r="AY90" s="274"/>
      <c r="AZ90" s="274"/>
      <c r="BA90" s="274"/>
      <c r="BB90" s="274"/>
      <c r="BC90" s="274"/>
      <c r="BD90" s="274"/>
      <c r="BE90" s="278"/>
      <c r="BF90" s="279"/>
      <c r="BG90" s="280"/>
      <c r="BH90" s="278"/>
      <c r="BI90" s="279"/>
      <c r="BJ90" s="279"/>
      <c r="BK90" s="280"/>
      <c r="BL90" s="74" t="str">
        <f>IF(AL88="","",AE90)</f>
        <v/>
      </c>
      <c r="BM90" s="163"/>
      <c r="BN90" s="163"/>
      <c r="BO90" s="163"/>
      <c r="BP90" s="163"/>
      <c r="BQ90" s="163"/>
      <c r="BR90" s="163"/>
      <c r="BS90" s="163"/>
      <c r="BT90" s="163"/>
      <c r="BU90" s="163"/>
      <c r="BV90" s="163"/>
      <c r="BW90" s="163"/>
      <c r="BX90" s="172"/>
      <c r="BY90" s="174" t="str">
        <f t="shared" si="332"/>
        <v/>
      </c>
      <c r="BZ90" s="245"/>
      <c r="CA90" s="263"/>
    </row>
    <row r="91" spans="1:79" ht="19.8" customHeight="1" x14ac:dyDescent="0.3">
      <c r="A91" s="154" t="str">
        <f t="shared" si="333"/>
        <v>00:00:00,00</v>
      </c>
      <c r="B91" s="154" t="str">
        <f t="shared" si="334"/>
        <v>00:00:00,00</v>
      </c>
      <c r="C91" s="154" t="str">
        <f t="shared" si="335"/>
        <v>00:00:00,00</v>
      </c>
      <c r="D91" s="154" t="str">
        <f t="shared" si="336"/>
        <v>00:00:00,00</v>
      </c>
      <c r="E91" s="154" t="str">
        <f t="shared" si="337"/>
        <v>00:00:00,00</v>
      </c>
      <c r="F91" s="154" t="str">
        <f t="shared" si="338"/>
        <v>00:00:00,00</v>
      </c>
      <c r="G91" s="154" t="str">
        <f t="shared" si="339"/>
        <v>00:00:00,00</v>
      </c>
      <c r="H91" s="154" t="str">
        <f t="shared" si="340"/>
        <v>00:00:00,00</v>
      </c>
      <c r="I91" s="154" t="str">
        <f t="shared" si="341"/>
        <v>00:00:00,00</v>
      </c>
      <c r="J91" s="154" t="str">
        <f t="shared" si="342"/>
        <v>00:00:00,00</v>
      </c>
      <c r="K91" s="154" t="str">
        <f t="shared" si="343"/>
        <v>00:00:00,00</v>
      </c>
      <c r="L91" s="164">
        <f t="shared" si="344"/>
        <v>0</v>
      </c>
      <c r="M91" s="164" t="str">
        <f t="shared" si="345"/>
        <v>00</v>
      </c>
      <c r="N91" s="168">
        <f t="shared" si="327"/>
        <v>0</v>
      </c>
      <c r="O91" s="164" t="str">
        <f t="shared" si="346"/>
        <v/>
      </c>
      <c r="P91" s="171" t="str">
        <f t="shared" si="328"/>
        <v>0:00,00</v>
      </c>
      <c r="Q91" s="171" t="str">
        <f t="shared" si="329"/>
        <v>00:00,00</v>
      </c>
      <c r="R91" s="171" t="str">
        <f t="shared" si="347"/>
        <v>00:00,</v>
      </c>
      <c r="S91" s="270" t="str">
        <f t="shared" ref="S91" si="409">U91&amp;V91&amp;W91&amp;X91</f>
        <v/>
      </c>
      <c r="T91" s="270" t="str">
        <f>U91&amp;V91&amp;W91&amp;X91&amp;BE91&amp;BH91</f>
        <v/>
      </c>
      <c r="U91" s="281" t="str">
        <f t="shared" ref="U91" si="410">IF(Y91="","",RANK(Y91,$Y$13:$Y$372,1))</f>
        <v/>
      </c>
      <c r="V91" s="281" t="str">
        <f t="shared" ref="V91" si="411">IF(Z91="","",RANK(Z91,$Z$13:$Z$372,1))</f>
        <v/>
      </c>
      <c r="W91" s="281" t="str">
        <f t="shared" ref="W91" si="412">IF(AA91="","",RANK(AA91,$AA$13:$AA$372,1))</f>
        <v/>
      </c>
      <c r="X91" s="281" t="str">
        <f t="shared" ref="X91" si="413">IF(AB91="","",RANK(AB91,$AB$13:$AB$372,1))</f>
        <v/>
      </c>
      <c r="Y91" s="264" t="str">
        <f t="shared" ref="Y91:AB91" si="414">IFERROR(IF(AND($BE91=Y$12,$BH91=Y$11),$BZ91,""),"")</f>
        <v/>
      </c>
      <c r="Z91" s="264" t="str">
        <f t="shared" si="414"/>
        <v/>
      </c>
      <c r="AA91" s="264" t="str">
        <f t="shared" si="414"/>
        <v/>
      </c>
      <c r="AB91" s="264" t="str">
        <f t="shared" si="414"/>
        <v/>
      </c>
      <c r="AC91" s="65">
        <f t="shared" ref="AC91" si="415">AJ91</f>
        <v>27</v>
      </c>
      <c r="AD91" s="65" t="str">
        <f t="shared" ref="AD91" si="416">AK91</f>
        <v/>
      </c>
      <c r="AE91" s="65" t="s">
        <v>112</v>
      </c>
      <c r="AF91" s="246" t="str">
        <f t="shared" ref="AF91" si="417">BY91</f>
        <v/>
      </c>
      <c r="AG91" s="246" t="str">
        <f t="shared" ref="AG91" si="418">BY92</f>
        <v/>
      </c>
      <c r="AH91" s="246" t="str">
        <f t="shared" ref="AH91" si="419">BY93</f>
        <v/>
      </c>
      <c r="AI91" s="244">
        <f t="shared" ref="AI91" si="420">IF(BZ91="",0,1)</f>
        <v>0</v>
      </c>
      <c r="AJ91" s="271">
        <v>27</v>
      </c>
      <c r="AK91" s="272" t="str">
        <f>IF(INDEX('ordem de passagem'!B$13:B$132,MATCH(ajuizamento!$AJ91,'ordem de passagem'!$A$13:$A$132))=0,"",INDEX('ordem de passagem'!B$13:B$132,MATCH(ajuizamento!$AJ91,'ordem de passagem'!$A$13:$A$132)))</f>
        <v/>
      </c>
      <c r="AL91" s="273" t="str">
        <f>IF(INDEX('ordem de passagem'!C$13:C$132,MATCH(ajuizamento!$AJ91,'ordem de passagem'!$A$13:$A$132))=0,"",INDEX('ordem de passagem'!C$13:C$132,MATCH(ajuizamento!$AJ91,'ordem de passagem'!$A$13:$A$132)))</f>
        <v/>
      </c>
      <c r="AM91" s="273"/>
      <c r="AN91" s="273"/>
      <c r="AO91" s="273"/>
      <c r="AP91" s="273"/>
      <c r="AQ91" s="273"/>
      <c r="AR91" s="273"/>
      <c r="AS91" s="274" t="str">
        <f>IF(INDEX('ordem de passagem'!D$13:D$132,MATCH(ajuizamento!$AJ91,'ordem de passagem'!$A$13:$A$132))=0,"",INDEX('ordem de passagem'!D$13:D$132,MATCH(ajuizamento!$AJ91,'ordem de passagem'!$A$13:$A$132)))</f>
        <v/>
      </c>
      <c r="AT91" s="274"/>
      <c r="AU91" s="274"/>
      <c r="AV91" s="274"/>
      <c r="AW91" s="274"/>
      <c r="AX91" s="274"/>
      <c r="AY91" s="274"/>
      <c r="AZ91" s="274" t="str">
        <f>IF(INDEX('ordem de passagem'!E$13:E$132,MATCH(ajuizamento!$AJ91,'ordem de passagem'!$A$13:$A$132))=0,"",INDEX('ordem de passagem'!E$13:E$132,MATCH(ajuizamento!$AJ91,'ordem de passagem'!$A$13:$A$132)))</f>
        <v/>
      </c>
      <c r="BA91" s="274"/>
      <c r="BB91" s="274"/>
      <c r="BC91" s="274"/>
      <c r="BD91" s="274"/>
      <c r="BE91" s="275" t="str">
        <f>IF(INDEX('ordem de passagem'!F$13:F$132,MATCH(ajuizamento!$AJ91,'ordem de passagem'!$A$13:$A$132))=0,"",INDEX('ordem de passagem'!F$13:F$132,MATCH(ajuizamento!$AJ91,'ordem de passagem'!$A$13:$A$132)))</f>
        <v/>
      </c>
      <c r="BF91" s="276"/>
      <c r="BG91" s="277"/>
      <c r="BH91" s="275" t="str">
        <f>IF(INDEX('ordem de passagem'!G$13:G$132,MATCH(ajuizamento!$AJ91,'ordem de passagem'!$A$13:$A$132))=0,"",INDEX('ordem de passagem'!G$13:G$132,MATCH(ajuizamento!$AJ91,'ordem de passagem'!$A$13:$A$132)))</f>
        <v/>
      </c>
      <c r="BI91" s="276"/>
      <c r="BJ91" s="276"/>
      <c r="BK91" s="277"/>
      <c r="BL91" s="74" t="str">
        <f>IF(AL91="","",AE91)</f>
        <v/>
      </c>
      <c r="BM91" s="162"/>
      <c r="BN91" s="162"/>
      <c r="BO91" s="162"/>
      <c r="BP91" s="162"/>
      <c r="BQ91" s="162"/>
      <c r="BR91" s="162"/>
      <c r="BS91" s="162"/>
      <c r="BT91" s="162"/>
      <c r="BU91" s="162"/>
      <c r="BV91" s="162"/>
      <c r="BW91" s="162"/>
      <c r="BX91" s="172"/>
      <c r="BY91" s="174" t="str">
        <f t="shared" si="332"/>
        <v/>
      </c>
      <c r="BZ91" s="245" t="str">
        <f t="shared" si="103"/>
        <v/>
      </c>
      <c r="CA91" s="263"/>
    </row>
    <row r="92" spans="1:79" ht="19.8" customHeight="1" x14ac:dyDescent="0.3">
      <c r="A92" s="154" t="str">
        <f t="shared" si="333"/>
        <v>00:00:00,00</v>
      </c>
      <c r="B92" s="154" t="str">
        <f t="shared" si="334"/>
        <v>00:00:00,00</v>
      </c>
      <c r="C92" s="154" t="str">
        <f t="shared" si="335"/>
        <v>00:00:00,00</v>
      </c>
      <c r="D92" s="154" t="str">
        <f t="shared" si="336"/>
        <v>00:00:00,00</v>
      </c>
      <c r="E92" s="154" t="str">
        <f t="shared" si="337"/>
        <v>00:00:00,00</v>
      </c>
      <c r="F92" s="154" t="str">
        <f t="shared" si="338"/>
        <v>00:00:00,00</v>
      </c>
      <c r="G92" s="154" t="str">
        <f t="shared" si="339"/>
        <v>00:00:00,00</v>
      </c>
      <c r="H92" s="154" t="str">
        <f t="shared" si="340"/>
        <v>00:00:00,00</v>
      </c>
      <c r="I92" s="154" t="str">
        <f t="shared" si="341"/>
        <v>00:00:00,00</v>
      </c>
      <c r="J92" s="154" t="str">
        <f t="shared" si="342"/>
        <v>00:00:00,00</v>
      </c>
      <c r="K92" s="154" t="str">
        <f t="shared" si="343"/>
        <v>00:00:00,00</v>
      </c>
      <c r="L92" s="164">
        <f t="shared" si="344"/>
        <v>0</v>
      </c>
      <c r="M92" s="164" t="str">
        <f t="shared" si="345"/>
        <v>00</v>
      </c>
      <c r="N92" s="168">
        <f t="shared" si="327"/>
        <v>0</v>
      </c>
      <c r="O92" s="164" t="str">
        <f t="shared" si="346"/>
        <v/>
      </c>
      <c r="P92" s="171" t="str">
        <f t="shared" si="328"/>
        <v>0:00,00</v>
      </c>
      <c r="Q92" s="171" t="str">
        <f t="shared" si="329"/>
        <v>00:00,00</v>
      </c>
      <c r="R92" s="171" t="str">
        <f t="shared" si="347"/>
        <v>00:00,</v>
      </c>
      <c r="S92" s="270"/>
      <c r="T92" s="270"/>
      <c r="U92" s="281"/>
      <c r="V92" s="281"/>
      <c r="W92" s="281"/>
      <c r="X92" s="281"/>
      <c r="Y92" s="264"/>
      <c r="Z92" s="264"/>
      <c r="AA92" s="264"/>
      <c r="AB92" s="264"/>
      <c r="AC92" s="65">
        <f t="shared" ref="AC92" si="421">AJ91</f>
        <v>27</v>
      </c>
      <c r="AD92" s="65" t="str">
        <f t="shared" ref="AD92" si="422">AK91</f>
        <v/>
      </c>
      <c r="AE92" s="65" t="s">
        <v>113</v>
      </c>
      <c r="AF92" s="246"/>
      <c r="AG92" s="246"/>
      <c r="AH92" s="246"/>
      <c r="AI92" s="244"/>
      <c r="AJ92" s="271"/>
      <c r="AK92" s="272"/>
      <c r="AL92" s="273"/>
      <c r="AM92" s="273"/>
      <c r="AN92" s="273"/>
      <c r="AO92" s="273"/>
      <c r="AP92" s="273"/>
      <c r="AQ92" s="273"/>
      <c r="AR92" s="273"/>
      <c r="AS92" s="274"/>
      <c r="AT92" s="274"/>
      <c r="AU92" s="274"/>
      <c r="AV92" s="274"/>
      <c r="AW92" s="274"/>
      <c r="AX92" s="274"/>
      <c r="AY92" s="274"/>
      <c r="AZ92" s="274"/>
      <c r="BA92" s="274"/>
      <c r="BB92" s="274"/>
      <c r="BC92" s="274"/>
      <c r="BD92" s="274"/>
      <c r="BE92" s="275"/>
      <c r="BF92" s="276"/>
      <c r="BG92" s="277"/>
      <c r="BH92" s="275"/>
      <c r="BI92" s="276"/>
      <c r="BJ92" s="276"/>
      <c r="BK92" s="277"/>
      <c r="BL92" s="74" t="str">
        <f>IF(AL91="","",AE92)</f>
        <v/>
      </c>
      <c r="BM92" s="163"/>
      <c r="BN92" s="163"/>
      <c r="BO92" s="163"/>
      <c r="BP92" s="163"/>
      <c r="BQ92" s="163"/>
      <c r="BR92" s="163"/>
      <c r="BS92" s="163"/>
      <c r="BT92" s="163"/>
      <c r="BU92" s="163"/>
      <c r="BV92" s="163"/>
      <c r="BW92" s="163"/>
      <c r="BX92" s="172"/>
      <c r="BY92" s="174" t="str">
        <f t="shared" si="332"/>
        <v/>
      </c>
      <c r="BZ92" s="245"/>
      <c r="CA92" s="263"/>
    </row>
    <row r="93" spans="1:79" ht="19.8" customHeight="1" x14ac:dyDescent="0.3">
      <c r="A93" s="154" t="str">
        <f t="shared" si="333"/>
        <v>00:00:00,00</v>
      </c>
      <c r="B93" s="154" t="str">
        <f t="shared" si="334"/>
        <v>00:00:00,00</v>
      </c>
      <c r="C93" s="154" t="str">
        <f t="shared" si="335"/>
        <v>00:00:00,00</v>
      </c>
      <c r="D93" s="154" t="str">
        <f t="shared" si="336"/>
        <v>00:00:00,00</v>
      </c>
      <c r="E93" s="154" t="str">
        <f t="shared" si="337"/>
        <v>00:00:00,00</v>
      </c>
      <c r="F93" s="154" t="str">
        <f t="shared" si="338"/>
        <v>00:00:00,00</v>
      </c>
      <c r="G93" s="154" t="str">
        <f t="shared" si="339"/>
        <v>00:00:00,00</v>
      </c>
      <c r="H93" s="154" t="str">
        <f t="shared" si="340"/>
        <v>00:00:00,00</v>
      </c>
      <c r="I93" s="154" t="str">
        <f t="shared" si="341"/>
        <v>00:00:00,00</v>
      </c>
      <c r="J93" s="154" t="str">
        <f t="shared" si="342"/>
        <v>00:00:00,00</v>
      </c>
      <c r="K93" s="154" t="str">
        <f t="shared" si="343"/>
        <v>00:00:00,00</v>
      </c>
      <c r="L93" s="164">
        <f t="shared" si="344"/>
        <v>0</v>
      </c>
      <c r="M93" s="164" t="str">
        <f t="shared" si="345"/>
        <v>00</v>
      </c>
      <c r="N93" s="168">
        <f t="shared" si="327"/>
        <v>0</v>
      </c>
      <c r="O93" s="164" t="str">
        <f t="shared" si="346"/>
        <v/>
      </c>
      <c r="P93" s="171" t="str">
        <f t="shared" si="328"/>
        <v>0:00,00</v>
      </c>
      <c r="Q93" s="171" t="str">
        <f t="shared" si="329"/>
        <v>00:00,00</v>
      </c>
      <c r="R93" s="171" t="str">
        <f t="shared" si="347"/>
        <v>00:00,</v>
      </c>
      <c r="S93" s="270"/>
      <c r="T93" s="270"/>
      <c r="U93" s="281"/>
      <c r="V93" s="281"/>
      <c r="W93" s="281"/>
      <c r="X93" s="281"/>
      <c r="Y93" s="264"/>
      <c r="Z93" s="264"/>
      <c r="AA93" s="264"/>
      <c r="AB93" s="264"/>
      <c r="AC93" s="65">
        <f t="shared" ref="AC93:AD93" si="423">AJ91</f>
        <v>27</v>
      </c>
      <c r="AD93" s="65" t="str">
        <f t="shared" si="423"/>
        <v/>
      </c>
      <c r="AE93" s="65" t="s">
        <v>114</v>
      </c>
      <c r="AF93" s="246"/>
      <c r="AG93" s="246"/>
      <c r="AH93" s="246"/>
      <c r="AI93" s="244"/>
      <c r="AJ93" s="271"/>
      <c r="AK93" s="272"/>
      <c r="AL93" s="273"/>
      <c r="AM93" s="273"/>
      <c r="AN93" s="273"/>
      <c r="AO93" s="273"/>
      <c r="AP93" s="273"/>
      <c r="AQ93" s="273"/>
      <c r="AR93" s="273"/>
      <c r="AS93" s="274"/>
      <c r="AT93" s="274"/>
      <c r="AU93" s="274"/>
      <c r="AV93" s="274"/>
      <c r="AW93" s="274"/>
      <c r="AX93" s="274"/>
      <c r="AY93" s="274"/>
      <c r="AZ93" s="274"/>
      <c r="BA93" s="274"/>
      <c r="BB93" s="274"/>
      <c r="BC93" s="274"/>
      <c r="BD93" s="274"/>
      <c r="BE93" s="278"/>
      <c r="BF93" s="279"/>
      <c r="BG93" s="280"/>
      <c r="BH93" s="278"/>
      <c r="BI93" s="279"/>
      <c r="BJ93" s="279"/>
      <c r="BK93" s="280"/>
      <c r="BL93" s="74" t="str">
        <f>IF(AL91="","",AE93)</f>
        <v/>
      </c>
      <c r="BM93" s="163"/>
      <c r="BN93" s="163"/>
      <c r="BO93" s="163"/>
      <c r="BP93" s="163"/>
      <c r="BQ93" s="163"/>
      <c r="BR93" s="163"/>
      <c r="BS93" s="163"/>
      <c r="BT93" s="163"/>
      <c r="BU93" s="163"/>
      <c r="BV93" s="163"/>
      <c r="BW93" s="163"/>
      <c r="BX93" s="172"/>
      <c r="BY93" s="174" t="str">
        <f t="shared" si="332"/>
        <v/>
      </c>
      <c r="BZ93" s="245"/>
      <c r="CA93" s="263"/>
    </row>
    <row r="94" spans="1:79" ht="19.8" customHeight="1" x14ac:dyDescent="0.3">
      <c r="A94" s="154" t="str">
        <f t="shared" si="333"/>
        <v>00:00:00,00</v>
      </c>
      <c r="B94" s="154" t="str">
        <f t="shared" si="334"/>
        <v>00:00:00,00</v>
      </c>
      <c r="C94" s="154" t="str">
        <f t="shared" si="335"/>
        <v>00:00:00,00</v>
      </c>
      <c r="D94" s="154" t="str">
        <f t="shared" si="336"/>
        <v>00:00:00,00</v>
      </c>
      <c r="E94" s="154" t="str">
        <f t="shared" si="337"/>
        <v>00:00:00,00</v>
      </c>
      <c r="F94" s="154" t="str">
        <f t="shared" si="338"/>
        <v>00:00:00,00</v>
      </c>
      <c r="G94" s="154" t="str">
        <f t="shared" si="339"/>
        <v>00:00:00,00</v>
      </c>
      <c r="H94" s="154" t="str">
        <f t="shared" si="340"/>
        <v>00:00:00,00</v>
      </c>
      <c r="I94" s="154" t="str">
        <f t="shared" si="341"/>
        <v>00:00:00,00</v>
      </c>
      <c r="J94" s="154" t="str">
        <f t="shared" si="342"/>
        <v>00:00:00,00</v>
      </c>
      <c r="K94" s="154" t="str">
        <f t="shared" si="343"/>
        <v>00:00:00,00</v>
      </c>
      <c r="L94" s="164">
        <f t="shared" si="344"/>
        <v>0</v>
      </c>
      <c r="M94" s="164" t="str">
        <f t="shared" si="345"/>
        <v>00</v>
      </c>
      <c r="N94" s="168">
        <f t="shared" si="327"/>
        <v>0</v>
      </c>
      <c r="O94" s="164" t="str">
        <f t="shared" si="346"/>
        <v/>
      </c>
      <c r="P94" s="171" t="str">
        <f t="shared" si="328"/>
        <v>0:00,00</v>
      </c>
      <c r="Q94" s="171" t="str">
        <f t="shared" si="329"/>
        <v>00:00,00</v>
      </c>
      <c r="R94" s="171" t="str">
        <f t="shared" si="347"/>
        <v>00:00,</v>
      </c>
      <c r="S94" s="270" t="str">
        <f t="shared" ref="S94" si="424">U94&amp;V94&amp;W94&amp;X94</f>
        <v/>
      </c>
      <c r="T94" s="270" t="str">
        <f>U94&amp;V94&amp;W94&amp;X94&amp;BE94&amp;BH94</f>
        <v/>
      </c>
      <c r="U94" s="281" t="str">
        <f t="shared" ref="U94" si="425">IF(Y94="","",RANK(Y94,$Y$13:$Y$372,1))</f>
        <v/>
      </c>
      <c r="V94" s="281" t="str">
        <f t="shared" ref="V94" si="426">IF(Z94="","",RANK(Z94,$Z$13:$Z$372,1))</f>
        <v/>
      </c>
      <c r="W94" s="281" t="str">
        <f t="shared" ref="W94" si="427">IF(AA94="","",RANK(AA94,$AA$13:$AA$372,1))</f>
        <v/>
      </c>
      <c r="X94" s="281" t="str">
        <f t="shared" ref="X94" si="428">IF(AB94="","",RANK(AB94,$AB$13:$AB$372,1))</f>
        <v/>
      </c>
      <c r="Y94" s="264" t="str">
        <f t="shared" ref="Y94:AB94" si="429">IFERROR(IF(AND($BE94=Y$12,$BH94=Y$11),$BZ94,""),"")</f>
        <v/>
      </c>
      <c r="Z94" s="264" t="str">
        <f t="shared" si="429"/>
        <v/>
      </c>
      <c r="AA94" s="264" t="str">
        <f t="shared" si="429"/>
        <v/>
      </c>
      <c r="AB94" s="264" t="str">
        <f t="shared" si="429"/>
        <v/>
      </c>
      <c r="AC94" s="65">
        <f t="shared" ref="AC94" si="430">AJ94</f>
        <v>28</v>
      </c>
      <c r="AD94" s="65" t="str">
        <f t="shared" ref="AD94" si="431">AK94</f>
        <v/>
      </c>
      <c r="AE94" s="65" t="s">
        <v>112</v>
      </c>
      <c r="AF94" s="246" t="str">
        <f t="shared" ref="AF94" si="432">BY94</f>
        <v/>
      </c>
      <c r="AG94" s="246" t="str">
        <f t="shared" ref="AG94" si="433">BY95</f>
        <v/>
      </c>
      <c r="AH94" s="246" t="str">
        <f t="shared" ref="AH94" si="434">BY96</f>
        <v/>
      </c>
      <c r="AI94" s="244">
        <f t="shared" ref="AI94" si="435">IF(BZ94="",0,1)</f>
        <v>0</v>
      </c>
      <c r="AJ94" s="271">
        <v>28</v>
      </c>
      <c r="AK94" s="272" t="str">
        <f>IF(INDEX('ordem de passagem'!B$13:B$132,MATCH(ajuizamento!$AJ94,'ordem de passagem'!$A$13:$A$132))=0,"",INDEX('ordem de passagem'!B$13:B$132,MATCH(ajuizamento!$AJ94,'ordem de passagem'!$A$13:$A$132)))</f>
        <v/>
      </c>
      <c r="AL94" s="273" t="str">
        <f>IF(INDEX('ordem de passagem'!C$13:C$132,MATCH(ajuizamento!$AJ94,'ordem de passagem'!$A$13:$A$132))=0,"",INDEX('ordem de passagem'!C$13:C$132,MATCH(ajuizamento!$AJ94,'ordem de passagem'!$A$13:$A$132)))</f>
        <v/>
      </c>
      <c r="AM94" s="273"/>
      <c r="AN94" s="273"/>
      <c r="AO94" s="273"/>
      <c r="AP94" s="273"/>
      <c r="AQ94" s="273"/>
      <c r="AR94" s="273"/>
      <c r="AS94" s="274" t="str">
        <f>IF(INDEX('ordem de passagem'!D$13:D$132,MATCH(ajuizamento!$AJ94,'ordem de passagem'!$A$13:$A$132))=0,"",INDEX('ordem de passagem'!D$13:D$132,MATCH(ajuizamento!$AJ94,'ordem de passagem'!$A$13:$A$132)))</f>
        <v/>
      </c>
      <c r="AT94" s="274"/>
      <c r="AU94" s="274"/>
      <c r="AV94" s="274"/>
      <c r="AW94" s="274"/>
      <c r="AX94" s="274"/>
      <c r="AY94" s="274"/>
      <c r="AZ94" s="274" t="str">
        <f>IF(INDEX('ordem de passagem'!E$13:E$132,MATCH(ajuizamento!$AJ94,'ordem de passagem'!$A$13:$A$132))=0,"",INDEX('ordem de passagem'!E$13:E$132,MATCH(ajuizamento!$AJ94,'ordem de passagem'!$A$13:$A$132)))</f>
        <v/>
      </c>
      <c r="BA94" s="274"/>
      <c r="BB94" s="274"/>
      <c r="BC94" s="274"/>
      <c r="BD94" s="274"/>
      <c r="BE94" s="275" t="str">
        <f>IF(INDEX('ordem de passagem'!F$13:F$132,MATCH(ajuizamento!$AJ94,'ordem de passagem'!$A$13:$A$132))=0,"",INDEX('ordem de passagem'!F$13:F$132,MATCH(ajuizamento!$AJ94,'ordem de passagem'!$A$13:$A$132)))</f>
        <v/>
      </c>
      <c r="BF94" s="276"/>
      <c r="BG94" s="277"/>
      <c r="BH94" s="275" t="str">
        <f>IF(INDEX('ordem de passagem'!G$13:G$132,MATCH(ajuizamento!$AJ94,'ordem de passagem'!$A$13:$A$132))=0,"",INDEX('ordem de passagem'!G$13:G$132,MATCH(ajuizamento!$AJ94,'ordem de passagem'!$A$13:$A$132)))</f>
        <v/>
      </c>
      <c r="BI94" s="276"/>
      <c r="BJ94" s="276"/>
      <c r="BK94" s="277"/>
      <c r="BL94" s="74" t="str">
        <f>IF(AL94="","",AE94)</f>
        <v/>
      </c>
      <c r="BM94" s="162"/>
      <c r="BN94" s="162"/>
      <c r="BO94" s="162"/>
      <c r="BP94" s="162"/>
      <c r="BQ94" s="162"/>
      <c r="BR94" s="162"/>
      <c r="BS94" s="162"/>
      <c r="BT94" s="162"/>
      <c r="BU94" s="162"/>
      <c r="BV94" s="162"/>
      <c r="BW94" s="162"/>
      <c r="BX94" s="172"/>
      <c r="BY94" s="174" t="str">
        <f t="shared" si="332"/>
        <v/>
      </c>
      <c r="BZ94" s="245" t="str">
        <f t="shared" si="103"/>
        <v/>
      </c>
      <c r="CA94" s="263"/>
    </row>
    <row r="95" spans="1:79" ht="19.8" customHeight="1" x14ac:dyDescent="0.3">
      <c r="A95" s="154" t="str">
        <f t="shared" si="333"/>
        <v>00:00:00,00</v>
      </c>
      <c r="B95" s="154" t="str">
        <f t="shared" si="334"/>
        <v>00:00:00,00</v>
      </c>
      <c r="C95" s="154" t="str">
        <f t="shared" si="335"/>
        <v>00:00:00,00</v>
      </c>
      <c r="D95" s="154" t="str">
        <f t="shared" si="336"/>
        <v>00:00:00,00</v>
      </c>
      <c r="E95" s="154" t="str">
        <f t="shared" si="337"/>
        <v>00:00:00,00</v>
      </c>
      <c r="F95" s="154" t="str">
        <f t="shared" si="338"/>
        <v>00:00:00,00</v>
      </c>
      <c r="G95" s="154" t="str">
        <f t="shared" si="339"/>
        <v>00:00:00,00</v>
      </c>
      <c r="H95" s="154" t="str">
        <f t="shared" si="340"/>
        <v>00:00:00,00</v>
      </c>
      <c r="I95" s="154" t="str">
        <f t="shared" si="341"/>
        <v>00:00:00,00</v>
      </c>
      <c r="J95" s="154" t="str">
        <f t="shared" si="342"/>
        <v>00:00:00,00</v>
      </c>
      <c r="K95" s="154" t="str">
        <f t="shared" si="343"/>
        <v>00:00:00,00</v>
      </c>
      <c r="L95" s="164">
        <f t="shared" si="344"/>
        <v>0</v>
      </c>
      <c r="M95" s="164" t="str">
        <f t="shared" si="345"/>
        <v>00</v>
      </c>
      <c r="N95" s="168">
        <f t="shared" si="327"/>
        <v>0</v>
      </c>
      <c r="O95" s="164" t="str">
        <f t="shared" si="346"/>
        <v/>
      </c>
      <c r="P95" s="171" t="str">
        <f t="shared" si="328"/>
        <v>0:00,00</v>
      </c>
      <c r="Q95" s="171" t="str">
        <f t="shared" si="329"/>
        <v>00:00,00</v>
      </c>
      <c r="R95" s="171" t="str">
        <f t="shared" si="347"/>
        <v>00:00,</v>
      </c>
      <c r="S95" s="270"/>
      <c r="T95" s="270"/>
      <c r="U95" s="281"/>
      <c r="V95" s="281"/>
      <c r="W95" s="281"/>
      <c r="X95" s="281"/>
      <c r="Y95" s="264"/>
      <c r="Z95" s="264"/>
      <c r="AA95" s="264"/>
      <c r="AB95" s="264"/>
      <c r="AC95" s="65">
        <f t="shared" ref="AC95" si="436">AJ94</f>
        <v>28</v>
      </c>
      <c r="AD95" s="65" t="str">
        <f t="shared" ref="AD95" si="437">AK94</f>
        <v/>
      </c>
      <c r="AE95" s="65" t="s">
        <v>113</v>
      </c>
      <c r="AF95" s="246"/>
      <c r="AG95" s="246"/>
      <c r="AH95" s="246"/>
      <c r="AI95" s="244"/>
      <c r="AJ95" s="271"/>
      <c r="AK95" s="272"/>
      <c r="AL95" s="273"/>
      <c r="AM95" s="273"/>
      <c r="AN95" s="273"/>
      <c r="AO95" s="273"/>
      <c r="AP95" s="273"/>
      <c r="AQ95" s="273"/>
      <c r="AR95" s="273"/>
      <c r="AS95" s="274"/>
      <c r="AT95" s="274"/>
      <c r="AU95" s="274"/>
      <c r="AV95" s="274"/>
      <c r="AW95" s="274"/>
      <c r="AX95" s="274"/>
      <c r="AY95" s="274"/>
      <c r="AZ95" s="274"/>
      <c r="BA95" s="274"/>
      <c r="BB95" s="274"/>
      <c r="BC95" s="274"/>
      <c r="BD95" s="274"/>
      <c r="BE95" s="275"/>
      <c r="BF95" s="276"/>
      <c r="BG95" s="277"/>
      <c r="BH95" s="275"/>
      <c r="BI95" s="276"/>
      <c r="BJ95" s="276"/>
      <c r="BK95" s="277"/>
      <c r="BL95" s="74" t="str">
        <f>IF(AL94="","",AE95)</f>
        <v/>
      </c>
      <c r="BM95" s="163"/>
      <c r="BN95" s="163"/>
      <c r="BO95" s="163"/>
      <c r="BP95" s="163"/>
      <c r="BQ95" s="163"/>
      <c r="BR95" s="163"/>
      <c r="BS95" s="163"/>
      <c r="BT95" s="163"/>
      <c r="BU95" s="163"/>
      <c r="BV95" s="163"/>
      <c r="BW95" s="163"/>
      <c r="BX95" s="172"/>
      <c r="BY95" s="174" t="str">
        <f t="shared" si="332"/>
        <v/>
      </c>
      <c r="BZ95" s="245"/>
      <c r="CA95" s="263"/>
    </row>
    <row r="96" spans="1:79" ht="19.8" customHeight="1" x14ac:dyDescent="0.3">
      <c r="A96" s="154" t="str">
        <f t="shared" si="333"/>
        <v>00:00:00,00</v>
      </c>
      <c r="B96" s="154" t="str">
        <f t="shared" si="334"/>
        <v>00:00:00,00</v>
      </c>
      <c r="C96" s="154" t="str">
        <f t="shared" si="335"/>
        <v>00:00:00,00</v>
      </c>
      <c r="D96" s="154" t="str">
        <f t="shared" si="336"/>
        <v>00:00:00,00</v>
      </c>
      <c r="E96" s="154" t="str">
        <f t="shared" si="337"/>
        <v>00:00:00,00</v>
      </c>
      <c r="F96" s="154" t="str">
        <f t="shared" si="338"/>
        <v>00:00:00,00</v>
      </c>
      <c r="G96" s="154" t="str">
        <f t="shared" si="339"/>
        <v>00:00:00,00</v>
      </c>
      <c r="H96" s="154" t="str">
        <f t="shared" si="340"/>
        <v>00:00:00,00</v>
      </c>
      <c r="I96" s="154" t="str">
        <f t="shared" si="341"/>
        <v>00:00:00,00</v>
      </c>
      <c r="J96" s="154" t="str">
        <f t="shared" si="342"/>
        <v>00:00:00,00</v>
      </c>
      <c r="K96" s="154" t="str">
        <f t="shared" si="343"/>
        <v>00:00:00,00</v>
      </c>
      <c r="L96" s="164">
        <f t="shared" si="344"/>
        <v>0</v>
      </c>
      <c r="M96" s="164" t="str">
        <f t="shared" si="345"/>
        <v>00</v>
      </c>
      <c r="N96" s="168">
        <f t="shared" si="327"/>
        <v>0</v>
      </c>
      <c r="O96" s="164" t="str">
        <f t="shared" si="346"/>
        <v/>
      </c>
      <c r="P96" s="171" t="str">
        <f t="shared" si="328"/>
        <v>0:00,00</v>
      </c>
      <c r="Q96" s="171" t="str">
        <f t="shared" si="329"/>
        <v>00:00,00</v>
      </c>
      <c r="R96" s="171" t="str">
        <f t="shared" si="347"/>
        <v>00:00,</v>
      </c>
      <c r="S96" s="270"/>
      <c r="T96" s="270"/>
      <c r="U96" s="281"/>
      <c r="V96" s="281"/>
      <c r="W96" s="281"/>
      <c r="X96" s="281"/>
      <c r="Y96" s="264"/>
      <c r="Z96" s="264"/>
      <c r="AA96" s="264"/>
      <c r="AB96" s="264"/>
      <c r="AC96" s="65">
        <f t="shared" ref="AC96:AD96" si="438">AJ94</f>
        <v>28</v>
      </c>
      <c r="AD96" s="65" t="str">
        <f t="shared" si="438"/>
        <v/>
      </c>
      <c r="AE96" s="65" t="s">
        <v>114</v>
      </c>
      <c r="AF96" s="246"/>
      <c r="AG96" s="246"/>
      <c r="AH96" s="246"/>
      <c r="AI96" s="244"/>
      <c r="AJ96" s="271"/>
      <c r="AK96" s="272"/>
      <c r="AL96" s="273"/>
      <c r="AM96" s="273"/>
      <c r="AN96" s="273"/>
      <c r="AO96" s="273"/>
      <c r="AP96" s="273"/>
      <c r="AQ96" s="273"/>
      <c r="AR96" s="273"/>
      <c r="AS96" s="274"/>
      <c r="AT96" s="274"/>
      <c r="AU96" s="274"/>
      <c r="AV96" s="274"/>
      <c r="AW96" s="274"/>
      <c r="AX96" s="274"/>
      <c r="AY96" s="274"/>
      <c r="AZ96" s="274"/>
      <c r="BA96" s="274"/>
      <c r="BB96" s="274"/>
      <c r="BC96" s="274"/>
      <c r="BD96" s="274"/>
      <c r="BE96" s="278"/>
      <c r="BF96" s="279"/>
      <c r="BG96" s="280"/>
      <c r="BH96" s="278"/>
      <c r="BI96" s="279"/>
      <c r="BJ96" s="279"/>
      <c r="BK96" s="280"/>
      <c r="BL96" s="74" t="str">
        <f>IF(AL94="","",AE96)</f>
        <v/>
      </c>
      <c r="BM96" s="163"/>
      <c r="BN96" s="163"/>
      <c r="BO96" s="163"/>
      <c r="BP96" s="163"/>
      <c r="BQ96" s="163"/>
      <c r="BR96" s="163"/>
      <c r="BS96" s="163"/>
      <c r="BT96" s="163"/>
      <c r="BU96" s="163"/>
      <c r="BV96" s="163"/>
      <c r="BW96" s="163"/>
      <c r="BX96" s="172"/>
      <c r="BY96" s="174" t="str">
        <f t="shared" si="332"/>
        <v/>
      </c>
      <c r="BZ96" s="245"/>
      <c r="CA96" s="263"/>
    </row>
    <row r="97" spans="1:79" ht="19.8" customHeight="1" x14ac:dyDescent="0.3">
      <c r="A97" s="154" t="str">
        <f t="shared" si="333"/>
        <v>00:00:00,00</v>
      </c>
      <c r="B97" s="154" t="str">
        <f t="shared" si="334"/>
        <v>00:00:00,00</v>
      </c>
      <c r="C97" s="154" t="str">
        <f t="shared" si="335"/>
        <v>00:00:00,00</v>
      </c>
      <c r="D97" s="154" t="str">
        <f t="shared" si="336"/>
        <v>00:00:00,00</v>
      </c>
      <c r="E97" s="154" t="str">
        <f t="shared" si="337"/>
        <v>00:00:00,00</v>
      </c>
      <c r="F97" s="154" t="str">
        <f t="shared" si="338"/>
        <v>00:00:00,00</v>
      </c>
      <c r="G97" s="154" t="str">
        <f t="shared" si="339"/>
        <v>00:00:00,00</v>
      </c>
      <c r="H97" s="154" t="str">
        <f t="shared" si="340"/>
        <v>00:00:00,00</v>
      </c>
      <c r="I97" s="154" t="str">
        <f t="shared" si="341"/>
        <v>00:00:00,00</v>
      </c>
      <c r="J97" s="154" t="str">
        <f t="shared" si="342"/>
        <v>00:00:00,00</v>
      </c>
      <c r="K97" s="154" t="str">
        <f t="shared" si="343"/>
        <v>00:00:00,00</v>
      </c>
      <c r="L97" s="164">
        <f t="shared" si="344"/>
        <v>0</v>
      </c>
      <c r="M97" s="164" t="str">
        <f t="shared" si="345"/>
        <v>00</v>
      </c>
      <c r="N97" s="168">
        <f t="shared" si="327"/>
        <v>0</v>
      </c>
      <c r="O97" s="164" t="str">
        <f t="shared" si="346"/>
        <v/>
      </c>
      <c r="P97" s="171" t="str">
        <f t="shared" si="328"/>
        <v>0:00,00</v>
      </c>
      <c r="Q97" s="171" t="str">
        <f t="shared" si="329"/>
        <v>00:00,00</v>
      </c>
      <c r="R97" s="171" t="str">
        <f t="shared" si="347"/>
        <v>00:00,</v>
      </c>
      <c r="S97" s="270" t="str">
        <f t="shared" ref="S97" si="439">U97&amp;V97&amp;W97&amp;X97</f>
        <v/>
      </c>
      <c r="T97" s="270" t="str">
        <f>U97&amp;V97&amp;W97&amp;X97&amp;BE97&amp;BH97</f>
        <v/>
      </c>
      <c r="U97" s="281" t="str">
        <f t="shared" ref="U97" si="440">IF(Y97="","",RANK(Y97,$Y$13:$Y$372,1))</f>
        <v/>
      </c>
      <c r="V97" s="281" t="str">
        <f t="shared" ref="V97" si="441">IF(Z97="","",RANK(Z97,$Z$13:$Z$372,1))</f>
        <v/>
      </c>
      <c r="W97" s="281" t="str">
        <f t="shared" ref="W97" si="442">IF(AA97="","",RANK(AA97,$AA$13:$AA$372,1))</f>
        <v/>
      </c>
      <c r="X97" s="281" t="str">
        <f t="shared" ref="X97" si="443">IF(AB97="","",RANK(AB97,$AB$13:$AB$372,1))</f>
        <v/>
      </c>
      <c r="Y97" s="264" t="str">
        <f t="shared" ref="Y97:AB97" si="444">IFERROR(IF(AND($BE97=Y$12,$BH97=Y$11),$BZ97,""),"")</f>
        <v/>
      </c>
      <c r="Z97" s="264" t="str">
        <f t="shared" si="444"/>
        <v/>
      </c>
      <c r="AA97" s="264" t="str">
        <f t="shared" si="444"/>
        <v/>
      </c>
      <c r="AB97" s="264" t="str">
        <f t="shared" si="444"/>
        <v/>
      </c>
      <c r="AC97" s="65">
        <f t="shared" ref="AC97" si="445">AJ97</f>
        <v>29</v>
      </c>
      <c r="AD97" s="65" t="str">
        <f t="shared" ref="AD97" si="446">AK97</f>
        <v/>
      </c>
      <c r="AE97" s="65" t="s">
        <v>112</v>
      </c>
      <c r="AF97" s="246" t="str">
        <f t="shared" ref="AF97" si="447">BY97</f>
        <v/>
      </c>
      <c r="AG97" s="246" t="str">
        <f t="shared" ref="AG97" si="448">BY98</f>
        <v/>
      </c>
      <c r="AH97" s="246" t="str">
        <f t="shared" ref="AH97" si="449">BY99</f>
        <v/>
      </c>
      <c r="AI97" s="244">
        <f t="shared" ref="AI97" si="450">IF(BZ97="",0,1)</f>
        <v>0</v>
      </c>
      <c r="AJ97" s="271">
        <v>29</v>
      </c>
      <c r="AK97" s="272" t="str">
        <f>IF(INDEX('ordem de passagem'!B$13:B$132,MATCH(ajuizamento!$AJ97,'ordem de passagem'!$A$13:$A$132))=0,"",INDEX('ordem de passagem'!B$13:B$132,MATCH(ajuizamento!$AJ97,'ordem de passagem'!$A$13:$A$132)))</f>
        <v/>
      </c>
      <c r="AL97" s="273" t="str">
        <f>IF(INDEX('ordem de passagem'!C$13:C$132,MATCH(ajuizamento!$AJ97,'ordem de passagem'!$A$13:$A$132))=0,"",INDEX('ordem de passagem'!C$13:C$132,MATCH(ajuizamento!$AJ97,'ordem de passagem'!$A$13:$A$132)))</f>
        <v/>
      </c>
      <c r="AM97" s="273"/>
      <c r="AN97" s="273"/>
      <c r="AO97" s="273"/>
      <c r="AP97" s="273"/>
      <c r="AQ97" s="273"/>
      <c r="AR97" s="273"/>
      <c r="AS97" s="274" t="str">
        <f>IF(INDEX('ordem de passagem'!D$13:D$132,MATCH(ajuizamento!$AJ97,'ordem de passagem'!$A$13:$A$132))=0,"",INDEX('ordem de passagem'!D$13:D$132,MATCH(ajuizamento!$AJ97,'ordem de passagem'!$A$13:$A$132)))</f>
        <v/>
      </c>
      <c r="AT97" s="274"/>
      <c r="AU97" s="274"/>
      <c r="AV97" s="274"/>
      <c r="AW97" s="274"/>
      <c r="AX97" s="274"/>
      <c r="AY97" s="274"/>
      <c r="AZ97" s="274" t="str">
        <f>IF(INDEX('ordem de passagem'!E$13:E$132,MATCH(ajuizamento!$AJ97,'ordem de passagem'!$A$13:$A$132))=0,"",INDEX('ordem de passagem'!E$13:E$132,MATCH(ajuizamento!$AJ97,'ordem de passagem'!$A$13:$A$132)))</f>
        <v/>
      </c>
      <c r="BA97" s="274"/>
      <c r="BB97" s="274"/>
      <c r="BC97" s="274"/>
      <c r="BD97" s="274"/>
      <c r="BE97" s="275" t="str">
        <f>IF(INDEX('ordem de passagem'!F$13:F$132,MATCH(ajuizamento!$AJ97,'ordem de passagem'!$A$13:$A$132))=0,"",INDEX('ordem de passagem'!F$13:F$132,MATCH(ajuizamento!$AJ97,'ordem de passagem'!$A$13:$A$132)))</f>
        <v/>
      </c>
      <c r="BF97" s="276"/>
      <c r="BG97" s="277"/>
      <c r="BH97" s="275" t="str">
        <f>IF(INDEX('ordem de passagem'!G$13:G$132,MATCH(ajuizamento!$AJ97,'ordem de passagem'!$A$13:$A$132))=0,"",INDEX('ordem de passagem'!G$13:G$132,MATCH(ajuizamento!$AJ97,'ordem de passagem'!$A$13:$A$132)))</f>
        <v/>
      </c>
      <c r="BI97" s="276"/>
      <c r="BJ97" s="276"/>
      <c r="BK97" s="277"/>
      <c r="BL97" s="74" t="str">
        <f>IF(AL97="","",AE97)</f>
        <v/>
      </c>
      <c r="BM97" s="162"/>
      <c r="BN97" s="162"/>
      <c r="BO97" s="162"/>
      <c r="BP97" s="162"/>
      <c r="BQ97" s="162"/>
      <c r="BR97" s="162"/>
      <c r="BS97" s="162"/>
      <c r="BT97" s="162"/>
      <c r="BU97" s="162"/>
      <c r="BV97" s="162"/>
      <c r="BW97" s="162"/>
      <c r="BX97" s="172"/>
      <c r="BY97" s="174" t="str">
        <f t="shared" si="332"/>
        <v/>
      </c>
      <c r="BZ97" s="245" t="str">
        <f t="shared" ref="BZ97:BZ160" si="451">IF(BX97+BX98+BX99=0,"",IF(MIN(BY97:BY99)=0,"",MIN(BY97:BY99)))</f>
        <v/>
      </c>
      <c r="CA97" s="263"/>
    </row>
    <row r="98" spans="1:79" ht="19.8" customHeight="1" x14ac:dyDescent="0.3">
      <c r="A98" s="154" t="str">
        <f t="shared" si="333"/>
        <v>00:00:00,00</v>
      </c>
      <c r="B98" s="154" t="str">
        <f t="shared" si="334"/>
        <v>00:00:00,00</v>
      </c>
      <c r="C98" s="154" t="str">
        <f t="shared" si="335"/>
        <v>00:00:00,00</v>
      </c>
      <c r="D98" s="154" t="str">
        <f t="shared" si="336"/>
        <v>00:00:00,00</v>
      </c>
      <c r="E98" s="154" t="str">
        <f t="shared" si="337"/>
        <v>00:00:00,00</v>
      </c>
      <c r="F98" s="154" t="str">
        <f t="shared" si="338"/>
        <v>00:00:00,00</v>
      </c>
      <c r="G98" s="154" t="str">
        <f t="shared" si="339"/>
        <v>00:00:00,00</v>
      </c>
      <c r="H98" s="154" t="str">
        <f t="shared" si="340"/>
        <v>00:00:00,00</v>
      </c>
      <c r="I98" s="154" t="str">
        <f t="shared" si="341"/>
        <v>00:00:00,00</v>
      </c>
      <c r="J98" s="154" t="str">
        <f t="shared" si="342"/>
        <v>00:00:00,00</v>
      </c>
      <c r="K98" s="154" t="str">
        <f t="shared" si="343"/>
        <v>00:00:00,00</v>
      </c>
      <c r="L98" s="164">
        <f t="shared" si="344"/>
        <v>0</v>
      </c>
      <c r="M98" s="164" t="str">
        <f t="shared" si="345"/>
        <v>00</v>
      </c>
      <c r="N98" s="168">
        <f t="shared" si="327"/>
        <v>0</v>
      </c>
      <c r="O98" s="164" t="str">
        <f t="shared" si="346"/>
        <v/>
      </c>
      <c r="P98" s="171" t="str">
        <f t="shared" si="328"/>
        <v>0:00,00</v>
      </c>
      <c r="Q98" s="171" t="str">
        <f t="shared" si="329"/>
        <v>00:00,00</v>
      </c>
      <c r="R98" s="171" t="str">
        <f t="shared" si="347"/>
        <v>00:00,</v>
      </c>
      <c r="S98" s="270"/>
      <c r="T98" s="270"/>
      <c r="U98" s="281"/>
      <c r="V98" s="281"/>
      <c r="W98" s="281"/>
      <c r="X98" s="281"/>
      <c r="Y98" s="264"/>
      <c r="Z98" s="264"/>
      <c r="AA98" s="264"/>
      <c r="AB98" s="264"/>
      <c r="AC98" s="65">
        <f t="shared" ref="AC98" si="452">AJ97</f>
        <v>29</v>
      </c>
      <c r="AD98" s="65" t="str">
        <f t="shared" ref="AD98" si="453">AK97</f>
        <v/>
      </c>
      <c r="AE98" s="65" t="s">
        <v>113</v>
      </c>
      <c r="AF98" s="246"/>
      <c r="AG98" s="246"/>
      <c r="AH98" s="246"/>
      <c r="AI98" s="244"/>
      <c r="AJ98" s="271"/>
      <c r="AK98" s="272"/>
      <c r="AL98" s="273"/>
      <c r="AM98" s="273"/>
      <c r="AN98" s="273"/>
      <c r="AO98" s="273"/>
      <c r="AP98" s="273"/>
      <c r="AQ98" s="273"/>
      <c r="AR98" s="273"/>
      <c r="AS98" s="274"/>
      <c r="AT98" s="274"/>
      <c r="AU98" s="274"/>
      <c r="AV98" s="274"/>
      <c r="AW98" s="274"/>
      <c r="AX98" s="274"/>
      <c r="AY98" s="274"/>
      <c r="AZ98" s="274"/>
      <c r="BA98" s="274"/>
      <c r="BB98" s="274"/>
      <c r="BC98" s="274"/>
      <c r="BD98" s="274"/>
      <c r="BE98" s="275"/>
      <c r="BF98" s="276"/>
      <c r="BG98" s="277"/>
      <c r="BH98" s="275"/>
      <c r="BI98" s="276"/>
      <c r="BJ98" s="276"/>
      <c r="BK98" s="277"/>
      <c r="BL98" s="74" t="str">
        <f>IF(AL97="","",AE98)</f>
        <v/>
      </c>
      <c r="BM98" s="163"/>
      <c r="BN98" s="163"/>
      <c r="BO98" s="163"/>
      <c r="BP98" s="163"/>
      <c r="BQ98" s="163"/>
      <c r="BR98" s="163"/>
      <c r="BS98" s="163"/>
      <c r="BT98" s="163"/>
      <c r="BU98" s="163"/>
      <c r="BV98" s="163"/>
      <c r="BW98" s="163"/>
      <c r="BX98" s="172"/>
      <c r="BY98" s="174" t="str">
        <f t="shared" si="332"/>
        <v/>
      </c>
      <c r="BZ98" s="245"/>
      <c r="CA98" s="263"/>
    </row>
    <row r="99" spans="1:79" ht="19.8" customHeight="1" x14ac:dyDescent="0.3">
      <c r="A99" s="154" t="str">
        <f t="shared" si="333"/>
        <v>00:00:00,00</v>
      </c>
      <c r="B99" s="154" t="str">
        <f t="shared" si="334"/>
        <v>00:00:00,00</v>
      </c>
      <c r="C99" s="154" t="str">
        <f t="shared" si="335"/>
        <v>00:00:00,00</v>
      </c>
      <c r="D99" s="154" t="str">
        <f t="shared" si="336"/>
        <v>00:00:00,00</v>
      </c>
      <c r="E99" s="154" t="str">
        <f t="shared" si="337"/>
        <v>00:00:00,00</v>
      </c>
      <c r="F99" s="154" t="str">
        <f t="shared" si="338"/>
        <v>00:00:00,00</v>
      </c>
      <c r="G99" s="154" t="str">
        <f t="shared" si="339"/>
        <v>00:00:00,00</v>
      </c>
      <c r="H99" s="154" t="str">
        <f t="shared" si="340"/>
        <v>00:00:00,00</v>
      </c>
      <c r="I99" s="154" t="str">
        <f t="shared" si="341"/>
        <v>00:00:00,00</v>
      </c>
      <c r="J99" s="154" t="str">
        <f t="shared" si="342"/>
        <v>00:00:00,00</v>
      </c>
      <c r="K99" s="154" t="str">
        <f t="shared" si="343"/>
        <v>00:00:00,00</v>
      </c>
      <c r="L99" s="164">
        <f t="shared" si="344"/>
        <v>0</v>
      </c>
      <c r="M99" s="164" t="str">
        <f t="shared" si="345"/>
        <v>00</v>
      </c>
      <c r="N99" s="168">
        <f t="shared" si="327"/>
        <v>0</v>
      </c>
      <c r="O99" s="164" t="str">
        <f t="shared" si="346"/>
        <v/>
      </c>
      <c r="P99" s="171" t="str">
        <f t="shared" si="328"/>
        <v>0:00,00</v>
      </c>
      <c r="Q99" s="171" t="str">
        <f t="shared" si="329"/>
        <v>00:00,00</v>
      </c>
      <c r="R99" s="171" t="str">
        <f t="shared" si="347"/>
        <v>00:00,</v>
      </c>
      <c r="S99" s="270"/>
      <c r="T99" s="270"/>
      <c r="U99" s="281"/>
      <c r="V99" s="281"/>
      <c r="W99" s="281"/>
      <c r="X99" s="281"/>
      <c r="Y99" s="264"/>
      <c r="Z99" s="264"/>
      <c r="AA99" s="264"/>
      <c r="AB99" s="264"/>
      <c r="AC99" s="65">
        <f t="shared" ref="AC99:AD99" si="454">AJ97</f>
        <v>29</v>
      </c>
      <c r="AD99" s="65" t="str">
        <f t="shared" si="454"/>
        <v/>
      </c>
      <c r="AE99" s="65" t="s">
        <v>114</v>
      </c>
      <c r="AF99" s="246"/>
      <c r="AG99" s="246"/>
      <c r="AH99" s="246"/>
      <c r="AI99" s="244"/>
      <c r="AJ99" s="271"/>
      <c r="AK99" s="272"/>
      <c r="AL99" s="273"/>
      <c r="AM99" s="273"/>
      <c r="AN99" s="273"/>
      <c r="AO99" s="273"/>
      <c r="AP99" s="273"/>
      <c r="AQ99" s="273"/>
      <c r="AR99" s="273"/>
      <c r="AS99" s="274"/>
      <c r="AT99" s="274"/>
      <c r="AU99" s="274"/>
      <c r="AV99" s="274"/>
      <c r="AW99" s="274"/>
      <c r="AX99" s="274"/>
      <c r="AY99" s="274"/>
      <c r="AZ99" s="274"/>
      <c r="BA99" s="274"/>
      <c r="BB99" s="274"/>
      <c r="BC99" s="274"/>
      <c r="BD99" s="274"/>
      <c r="BE99" s="278"/>
      <c r="BF99" s="279"/>
      <c r="BG99" s="280"/>
      <c r="BH99" s="278"/>
      <c r="BI99" s="279"/>
      <c r="BJ99" s="279"/>
      <c r="BK99" s="280"/>
      <c r="BL99" s="74" t="str">
        <f>IF(AL97="","",AE99)</f>
        <v/>
      </c>
      <c r="BM99" s="163"/>
      <c r="BN99" s="163"/>
      <c r="BO99" s="163"/>
      <c r="BP99" s="163"/>
      <c r="BQ99" s="163"/>
      <c r="BR99" s="163"/>
      <c r="BS99" s="163"/>
      <c r="BT99" s="163"/>
      <c r="BU99" s="163"/>
      <c r="BV99" s="163"/>
      <c r="BW99" s="163"/>
      <c r="BX99" s="172"/>
      <c r="BY99" s="174" t="str">
        <f t="shared" si="332"/>
        <v/>
      </c>
      <c r="BZ99" s="245"/>
      <c r="CA99" s="263"/>
    </row>
    <row r="100" spans="1:79" ht="19.8" customHeight="1" x14ac:dyDescent="0.3">
      <c r="A100" s="154" t="str">
        <f t="shared" si="333"/>
        <v>00:00:00,00</v>
      </c>
      <c r="B100" s="154" t="str">
        <f t="shared" si="334"/>
        <v>00:00:00,00</v>
      </c>
      <c r="C100" s="154" t="str">
        <f t="shared" si="335"/>
        <v>00:00:00,00</v>
      </c>
      <c r="D100" s="154" t="str">
        <f t="shared" si="336"/>
        <v>00:00:00,00</v>
      </c>
      <c r="E100" s="154" t="str">
        <f t="shared" si="337"/>
        <v>00:00:00,00</v>
      </c>
      <c r="F100" s="154" t="str">
        <f t="shared" si="338"/>
        <v>00:00:00,00</v>
      </c>
      <c r="G100" s="154" t="str">
        <f t="shared" si="339"/>
        <v>00:00:00,00</v>
      </c>
      <c r="H100" s="154" t="str">
        <f t="shared" si="340"/>
        <v>00:00:00,00</v>
      </c>
      <c r="I100" s="154" t="str">
        <f t="shared" si="341"/>
        <v>00:00:00,00</v>
      </c>
      <c r="J100" s="154" t="str">
        <f t="shared" si="342"/>
        <v>00:00:00,00</v>
      </c>
      <c r="K100" s="154" t="str">
        <f t="shared" si="343"/>
        <v>00:00:00,00</v>
      </c>
      <c r="L100" s="164">
        <f t="shared" si="344"/>
        <v>0</v>
      </c>
      <c r="M100" s="164" t="str">
        <f t="shared" si="345"/>
        <v>00</v>
      </c>
      <c r="N100" s="168">
        <f t="shared" si="327"/>
        <v>0</v>
      </c>
      <c r="O100" s="164" t="str">
        <f t="shared" si="346"/>
        <v/>
      </c>
      <c r="P100" s="171" t="str">
        <f t="shared" si="328"/>
        <v>0:00,00</v>
      </c>
      <c r="Q100" s="171" t="str">
        <f t="shared" si="329"/>
        <v>00:00,00</v>
      </c>
      <c r="R100" s="171" t="str">
        <f t="shared" si="347"/>
        <v>00:00,</v>
      </c>
      <c r="S100" s="270" t="str">
        <f t="shared" ref="S100" si="455">U100&amp;V100&amp;W100&amp;X100</f>
        <v/>
      </c>
      <c r="T100" s="270" t="str">
        <f>U100&amp;V100&amp;W100&amp;X100&amp;BE100&amp;BH100</f>
        <v/>
      </c>
      <c r="U100" s="281" t="str">
        <f t="shared" ref="U100" si="456">IF(Y100="","",RANK(Y100,$Y$13:$Y$372,1))</f>
        <v/>
      </c>
      <c r="V100" s="281" t="str">
        <f t="shared" ref="V100" si="457">IF(Z100="","",RANK(Z100,$Z$13:$Z$372,1))</f>
        <v/>
      </c>
      <c r="W100" s="281" t="str">
        <f t="shared" ref="W100" si="458">IF(AA100="","",RANK(AA100,$AA$13:$AA$372,1))</f>
        <v/>
      </c>
      <c r="X100" s="281" t="str">
        <f t="shared" ref="X100" si="459">IF(AB100="","",RANK(AB100,$AB$13:$AB$372,1))</f>
        <v/>
      </c>
      <c r="Y100" s="264" t="str">
        <f t="shared" ref="Y100:AB100" si="460">IFERROR(IF(AND($BE100=Y$12,$BH100=Y$11),$BZ100,""),"")</f>
        <v/>
      </c>
      <c r="Z100" s="264" t="str">
        <f t="shared" si="460"/>
        <v/>
      </c>
      <c r="AA100" s="264" t="str">
        <f t="shared" si="460"/>
        <v/>
      </c>
      <c r="AB100" s="264" t="str">
        <f t="shared" si="460"/>
        <v/>
      </c>
      <c r="AC100" s="65">
        <f t="shared" ref="AC100" si="461">AJ100</f>
        <v>30</v>
      </c>
      <c r="AD100" s="65" t="str">
        <f t="shared" ref="AD100" si="462">AK100</f>
        <v/>
      </c>
      <c r="AE100" s="65" t="s">
        <v>112</v>
      </c>
      <c r="AF100" s="246" t="str">
        <f t="shared" ref="AF100" si="463">BY100</f>
        <v/>
      </c>
      <c r="AG100" s="246" t="str">
        <f t="shared" ref="AG100" si="464">BY101</f>
        <v/>
      </c>
      <c r="AH100" s="246" t="str">
        <f t="shared" ref="AH100" si="465">BY102</f>
        <v/>
      </c>
      <c r="AI100" s="244">
        <f t="shared" ref="AI100" si="466">IF(BZ100="",0,1)</f>
        <v>0</v>
      </c>
      <c r="AJ100" s="271">
        <v>30</v>
      </c>
      <c r="AK100" s="272" t="str">
        <f>IF(INDEX('ordem de passagem'!B$13:B$132,MATCH(ajuizamento!$AJ100,'ordem de passagem'!$A$13:$A$132))=0,"",INDEX('ordem de passagem'!B$13:B$132,MATCH(ajuizamento!$AJ100,'ordem de passagem'!$A$13:$A$132)))</f>
        <v/>
      </c>
      <c r="AL100" s="273" t="str">
        <f>IF(INDEX('ordem de passagem'!C$13:C$132,MATCH(ajuizamento!$AJ100,'ordem de passagem'!$A$13:$A$132))=0,"",INDEX('ordem de passagem'!C$13:C$132,MATCH(ajuizamento!$AJ100,'ordem de passagem'!$A$13:$A$132)))</f>
        <v/>
      </c>
      <c r="AM100" s="273"/>
      <c r="AN100" s="273"/>
      <c r="AO100" s="273"/>
      <c r="AP100" s="273"/>
      <c r="AQ100" s="273"/>
      <c r="AR100" s="273"/>
      <c r="AS100" s="274" t="str">
        <f>IF(INDEX('ordem de passagem'!D$13:D$132,MATCH(ajuizamento!$AJ100,'ordem de passagem'!$A$13:$A$132))=0,"",INDEX('ordem de passagem'!D$13:D$132,MATCH(ajuizamento!$AJ100,'ordem de passagem'!$A$13:$A$132)))</f>
        <v/>
      </c>
      <c r="AT100" s="274"/>
      <c r="AU100" s="274"/>
      <c r="AV100" s="274"/>
      <c r="AW100" s="274"/>
      <c r="AX100" s="274"/>
      <c r="AY100" s="274"/>
      <c r="AZ100" s="274" t="str">
        <f>IF(INDEX('ordem de passagem'!E$13:E$132,MATCH(ajuizamento!$AJ100,'ordem de passagem'!$A$13:$A$132))=0,"",INDEX('ordem de passagem'!E$13:E$132,MATCH(ajuizamento!$AJ100,'ordem de passagem'!$A$13:$A$132)))</f>
        <v/>
      </c>
      <c r="BA100" s="274"/>
      <c r="BB100" s="274"/>
      <c r="BC100" s="274"/>
      <c r="BD100" s="274"/>
      <c r="BE100" s="275" t="str">
        <f>IF(INDEX('ordem de passagem'!F$13:F$132,MATCH(ajuizamento!$AJ100,'ordem de passagem'!$A$13:$A$132))=0,"",INDEX('ordem de passagem'!F$13:F$132,MATCH(ajuizamento!$AJ100,'ordem de passagem'!$A$13:$A$132)))</f>
        <v/>
      </c>
      <c r="BF100" s="276"/>
      <c r="BG100" s="277"/>
      <c r="BH100" s="275" t="str">
        <f>IF(INDEX('ordem de passagem'!G$13:G$132,MATCH(ajuizamento!$AJ100,'ordem de passagem'!$A$13:$A$132))=0,"",INDEX('ordem de passagem'!G$13:G$132,MATCH(ajuizamento!$AJ100,'ordem de passagem'!$A$13:$A$132)))</f>
        <v/>
      </c>
      <c r="BI100" s="276"/>
      <c r="BJ100" s="276"/>
      <c r="BK100" s="277"/>
      <c r="BL100" s="74" t="str">
        <f>IF(AL100="","",AE100)</f>
        <v/>
      </c>
      <c r="BM100" s="162"/>
      <c r="BN100" s="162"/>
      <c r="BO100" s="162"/>
      <c r="BP100" s="162"/>
      <c r="BQ100" s="162"/>
      <c r="BR100" s="162"/>
      <c r="BS100" s="162"/>
      <c r="BT100" s="162"/>
      <c r="BU100" s="162"/>
      <c r="BV100" s="162"/>
      <c r="BW100" s="162"/>
      <c r="BX100" s="172"/>
      <c r="BY100" s="174" t="str">
        <f t="shared" si="332"/>
        <v/>
      </c>
      <c r="BZ100" s="245" t="str">
        <f t="shared" si="451"/>
        <v/>
      </c>
      <c r="CA100" s="263"/>
    </row>
    <row r="101" spans="1:79" ht="19.8" customHeight="1" x14ac:dyDescent="0.3">
      <c r="A101" s="154" t="str">
        <f t="shared" si="333"/>
        <v>00:00:00,00</v>
      </c>
      <c r="B101" s="154" t="str">
        <f t="shared" si="334"/>
        <v>00:00:00,00</v>
      </c>
      <c r="C101" s="154" t="str">
        <f t="shared" si="335"/>
        <v>00:00:00,00</v>
      </c>
      <c r="D101" s="154" t="str">
        <f t="shared" si="336"/>
        <v>00:00:00,00</v>
      </c>
      <c r="E101" s="154" t="str">
        <f t="shared" si="337"/>
        <v>00:00:00,00</v>
      </c>
      <c r="F101" s="154" t="str">
        <f t="shared" si="338"/>
        <v>00:00:00,00</v>
      </c>
      <c r="G101" s="154" t="str">
        <f t="shared" si="339"/>
        <v>00:00:00,00</v>
      </c>
      <c r="H101" s="154" t="str">
        <f t="shared" si="340"/>
        <v>00:00:00,00</v>
      </c>
      <c r="I101" s="154" t="str">
        <f t="shared" si="341"/>
        <v>00:00:00,00</v>
      </c>
      <c r="J101" s="154" t="str">
        <f t="shared" si="342"/>
        <v>00:00:00,00</v>
      </c>
      <c r="K101" s="154" t="str">
        <f t="shared" si="343"/>
        <v>00:00:00,00</v>
      </c>
      <c r="L101" s="164">
        <f t="shared" si="344"/>
        <v>0</v>
      </c>
      <c r="M101" s="164" t="str">
        <f t="shared" si="345"/>
        <v>00</v>
      </c>
      <c r="N101" s="168">
        <f t="shared" si="327"/>
        <v>0</v>
      </c>
      <c r="O101" s="164" t="str">
        <f t="shared" si="346"/>
        <v/>
      </c>
      <c r="P101" s="171" t="str">
        <f t="shared" si="328"/>
        <v>0:00,00</v>
      </c>
      <c r="Q101" s="171" t="str">
        <f t="shared" si="329"/>
        <v>00:00,00</v>
      </c>
      <c r="R101" s="171" t="str">
        <f t="shared" si="347"/>
        <v>00:00,</v>
      </c>
      <c r="S101" s="270"/>
      <c r="T101" s="270"/>
      <c r="U101" s="281"/>
      <c r="V101" s="281"/>
      <c r="W101" s="281"/>
      <c r="X101" s="281"/>
      <c r="Y101" s="264"/>
      <c r="Z101" s="264"/>
      <c r="AA101" s="264"/>
      <c r="AB101" s="264"/>
      <c r="AC101" s="65">
        <f t="shared" ref="AC101" si="467">AJ100</f>
        <v>30</v>
      </c>
      <c r="AD101" s="65" t="str">
        <f t="shared" ref="AD101" si="468">AK100</f>
        <v/>
      </c>
      <c r="AE101" s="65" t="s">
        <v>113</v>
      </c>
      <c r="AF101" s="246"/>
      <c r="AG101" s="246"/>
      <c r="AH101" s="246"/>
      <c r="AI101" s="244"/>
      <c r="AJ101" s="271"/>
      <c r="AK101" s="272"/>
      <c r="AL101" s="273"/>
      <c r="AM101" s="273"/>
      <c r="AN101" s="273"/>
      <c r="AO101" s="273"/>
      <c r="AP101" s="273"/>
      <c r="AQ101" s="273"/>
      <c r="AR101" s="273"/>
      <c r="AS101" s="274"/>
      <c r="AT101" s="274"/>
      <c r="AU101" s="274"/>
      <c r="AV101" s="274"/>
      <c r="AW101" s="274"/>
      <c r="AX101" s="274"/>
      <c r="AY101" s="274"/>
      <c r="AZ101" s="274"/>
      <c r="BA101" s="274"/>
      <c r="BB101" s="274"/>
      <c r="BC101" s="274"/>
      <c r="BD101" s="274"/>
      <c r="BE101" s="275"/>
      <c r="BF101" s="276"/>
      <c r="BG101" s="277"/>
      <c r="BH101" s="275"/>
      <c r="BI101" s="276"/>
      <c r="BJ101" s="276"/>
      <c r="BK101" s="277"/>
      <c r="BL101" s="74" t="str">
        <f>IF(AL100="","",AE101)</f>
        <v/>
      </c>
      <c r="BM101" s="163"/>
      <c r="BN101" s="163"/>
      <c r="BO101" s="163"/>
      <c r="BP101" s="163"/>
      <c r="BQ101" s="163"/>
      <c r="BR101" s="163"/>
      <c r="BS101" s="163"/>
      <c r="BT101" s="163"/>
      <c r="BU101" s="163"/>
      <c r="BV101" s="163"/>
      <c r="BW101" s="163"/>
      <c r="BX101" s="172"/>
      <c r="BY101" s="174" t="str">
        <f t="shared" si="332"/>
        <v/>
      </c>
      <c r="BZ101" s="245"/>
      <c r="CA101" s="263"/>
    </row>
    <row r="102" spans="1:79" ht="19.8" customHeight="1" x14ac:dyDescent="0.3">
      <c r="A102" s="154" t="str">
        <f t="shared" si="333"/>
        <v>00:00:00,00</v>
      </c>
      <c r="B102" s="154" t="str">
        <f t="shared" si="334"/>
        <v>00:00:00,00</v>
      </c>
      <c r="C102" s="154" t="str">
        <f t="shared" si="335"/>
        <v>00:00:00,00</v>
      </c>
      <c r="D102" s="154" t="str">
        <f t="shared" si="336"/>
        <v>00:00:00,00</v>
      </c>
      <c r="E102" s="154" t="str">
        <f t="shared" si="337"/>
        <v>00:00:00,00</v>
      </c>
      <c r="F102" s="154" t="str">
        <f t="shared" si="338"/>
        <v>00:00:00,00</v>
      </c>
      <c r="G102" s="154" t="str">
        <f t="shared" si="339"/>
        <v>00:00:00,00</v>
      </c>
      <c r="H102" s="154" t="str">
        <f t="shared" si="340"/>
        <v>00:00:00,00</v>
      </c>
      <c r="I102" s="154" t="str">
        <f t="shared" si="341"/>
        <v>00:00:00,00</v>
      </c>
      <c r="J102" s="154" t="str">
        <f t="shared" si="342"/>
        <v>00:00:00,00</v>
      </c>
      <c r="K102" s="154" t="str">
        <f t="shared" si="343"/>
        <v>00:00:00,00</v>
      </c>
      <c r="L102" s="164">
        <f t="shared" si="344"/>
        <v>0</v>
      </c>
      <c r="M102" s="164" t="str">
        <f t="shared" si="345"/>
        <v>00</v>
      </c>
      <c r="N102" s="168">
        <f t="shared" si="327"/>
        <v>0</v>
      </c>
      <c r="O102" s="164" t="str">
        <f t="shared" si="346"/>
        <v/>
      </c>
      <c r="P102" s="171" t="str">
        <f t="shared" si="328"/>
        <v>0:00,00</v>
      </c>
      <c r="Q102" s="171" t="str">
        <f t="shared" si="329"/>
        <v>00:00,00</v>
      </c>
      <c r="R102" s="171" t="str">
        <f t="shared" si="347"/>
        <v>00:00,</v>
      </c>
      <c r="S102" s="270"/>
      <c r="T102" s="270"/>
      <c r="U102" s="281"/>
      <c r="V102" s="281"/>
      <c r="W102" s="281"/>
      <c r="X102" s="281"/>
      <c r="Y102" s="264"/>
      <c r="Z102" s="264"/>
      <c r="AA102" s="264"/>
      <c r="AB102" s="264"/>
      <c r="AC102" s="65">
        <f t="shared" ref="AC102:AD102" si="469">AJ100</f>
        <v>30</v>
      </c>
      <c r="AD102" s="65" t="str">
        <f t="shared" si="469"/>
        <v/>
      </c>
      <c r="AE102" s="65" t="s">
        <v>114</v>
      </c>
      <c r="AF102" s="246"/>
      <c r="AG102" s="246"/>
      <c r="AH102" s="246"/>
      <c r="AI102" s="244"/>
      <c r="AJ102" s="271"/>
      <c r="AK102" s="272"/>
      <c r="AL102" s="273"/>
      <c r="AM102" s="273"/>
      <c r="AN102" s="273"/>
      <c r="AO102" s="273"/>
      <c r="AP102" s="273"/>
      <c r="AQ102" s="273"/>
      <c r="AR102" s="273"/>
      <c r="AS102" s="274"/>
      <c r="AT102" s="274"/>
      <c r="AU102" s="274"/>
      <c r="AV102" s="274"/>
      <c r="AW102" s="274"/>
      <c r="AX102" s="274"/>
      <c r="AY102" s="274"/>
      <c r="AZ102" s="274"/>
      <c r="BA102" s="274"/>
      <c r="BB102" s="274"/>
      <c r="BC102" s="274"/>
      <c r="BD102" s="274"/>
      <c r="BE102" s="278"/>
      <c r="BF102" s="279"/>
      <c r="BG102" s="280"/>
      <c r="BH102" s="278"/>
      <c r="BI102" s="279"/>
      <c r="BJ102" s="279"/>
      <c r="BK102" s="280"/>
      <c r="BL102" s="74" t="str">
        <f>IF(AL100="","",AE102)</f>
        <v/>
      </c>
      <c r="BM102" s="163"/>
      <c r="BN102" s="163"/>
      <c r="BO102" s="163"/>
      <c r="BP102" s="163"/>
      <c r="BQ102" s="163"/>
      <c r="BR102" s="163"/>
      <c r="BS102" s="163"/>
      <c r="BT102" s="163"/>
      <c r="BU102" s="163"/>
      <c r="BV102" s="163"/>
      <c r="BW102" s="163"/>
      <c r="BX102" s="172"/>
      <c r="BY102" s="174" t="str">
        <f t="shared" si="332"/>
        <v/>
      </c>
      <c r="BZ102" s="245"/>
      <c r="CA102" s="263"/>
    </row>
    <row r="103" spans="1:79" ht="19.8" customHeight="1" x14ac:dyDescent="0.3">
      <c r="A103" s="154" t="str">
        <f t="shared" si="333"/>
        <v>00:00:00,00</v>
      </c>
      <c r="B103" s="154" t="str">
        <f t="shared" si="334"/>
        <v>00:00:00,00</v>
      </c>
      <c r="C103" s="154" t="str">
        <f t="shared" si="335"/>
        <v>00:00:00,00</v>
      </c>
      <c r="D103" s="154" t="str">
        <f t="shared" si="336"/>
        <v>00:00:00,00</v>
      </c>
      <c r="E103" s="154" t="str">
        <f t="shared" si="337"/>
        <v>00:00:00,00</v>
      </c>
      <c r="F103" s="154" t="str">
        <f t="shared" si="338"/>
        <v>00:00:00,00</v>
      </c>
      <c r="G103" s="154" t="str">
        <f t="shared" si="339"/>
        <v>00:00:00,00</v>
      </c>
      <c r="H103" s="154" t="str">
        <f t="shared" si="340"/>
        <v>00:00:00,00</v>
      </c>
      <c r="I103" s="154" t="str">
        <f t="shared" si="341"/>
        <v>00:00:00,00</v>
      </c>
      <c r="J103" s="154" t="str">
        <f t="shared" si="342"/>
        <v>00:00:00,00</v>
      </c>
      <c r="K103" s="154" t="str">
        <f t="shared" si="343"/>
        <v>00:00:00,00</v>
      </c>
      <c r="L103" s="164">
        <f t="shared" si="344"/>
        <v>0</v>
      </c>
      <c r="M103" s="164" t="str">
        <f t="shared" si="345"/>
        <v>00</v>
      </c>
      <c r="N103" s="168">
        <f t="shared" si="327"/>
        <v>0</v>
      </c>
      <c r="O103" s="164" t="str">
        <f t="shared" si="346"/>
        <v/>
      </c>
      <c r="P103" s="171" t="str">
        <f t="shared" si="328"/>
        <v>0:00,00</v>
      </c>
      <c r="Q103" s="171" t="str">
        <f t="shared" si="329"/>
        <v>00:00,00</v>
      </c>
      <c r="R103" s="171" t="str">
        <f t="shared" si="347"/>
        <v>00:00,</v>
      </c>
      <c r="S103" s="270" t="str">
        <f t="shared" ref="S103" si="470">U103&amp;V103&amp;W103&amp;X103</f>
        <v/>
      </c>
      <c r="T103" s="270" t="str">
        <f>U103&amp;V103&amp;W103&amp;X103&amp;BE103&amp;BH103</f>
        <v/>
      </c>
      <c r="U103" s="281" t="str">
        <f t="shared" ref="U103" si="471">IF(Y103="","",RANK(Y103,$Y$13:$Y$372,1))</f>
        <v/>
      </c>
      <c r="V103" s="281" t="str">
        <f t="shared" ref="V103" si="472">IF(Z103="","",RANK(Z103,$Z$13:$Z$372,1))</f>
        <v/>
      </c>
      <c r="W103" s="281" t="str">
        <f t="shared" ref="W103" si="473">IF(AA103="","",RANK(AA103,$AA$13:$AA$372,1))</f>
        <v/>
      </c>
      <c r="X103" s="281" t="str">
        <f t="shared" ref="X103" si="474">IF(AB103="","",RANK(AB103,$AB$13:$AB$372,1))</f>
        <v/>
      </c>
      <c r="Y103" s="264" t="str">
        <f t="shared" ref="Y103:AB103" si="475">IFERROR(IF(AND($BE103=Y$12,$BH103=Y$11),$BZ103,""),"")</f>
        <v/>
      </c>
      <c r="Z103" s="264" t="str">
        <f t="shared" si="475"/>
        <v/>
      </c>
      <c r="AA103" s="264" t="str">
        <f t="shared" si="475"/>
        <v/>
      </c>
      <c r="AB103" s="264" t="str">
        <f t="shared" si="475"/>
        <v/>
      </c>
      <c r="AC103" s="65">
        <f t="shared" ref="AC103" si="476">AJ103</f>
        <v>31</v>
      </c>
      <c r="AD103" s="65" t="str">
        <f t="shared" ref="AD103" si="477">AK103</f>
        <v/>
      </c>
      <c r="AE103" s="65" t="s">
        <v>112</v>
      </c>
      <c r="AF103" s="246" t="str">
        <f t="shared" ref="AF103" si="478">BY103</f>
        <v/>
      </c>
      <c r="AG103" s="246" t="str">
        <f t="shared" ref="AG103" si="479">BY104</f>
        <v/>
      </c>
      <c r="AH103" s="246" t="str">
        <f t="shared" ref="AH103" si="480">BY105</f>
        <v/>
      </c>
      <c r="AI103" s="244">
        <f t="shared" ref="AI103" si="481">IF(BZ103="",0,1)</f>
        <v>0</v>
      </c>
      <c r="AJ103" s="271">
        <v>31</v>
      </c>
      <c r="AK103" s="272" t="str">
        <f>IF(INDEX('ordem de passagem'!B$13:B$132,MATCH(ajuizamento!$AJ103,'ordem de passagem'!$A$13:$A$132))=0,"",INDEX('ordem de passagem'!B$13:B$132,MATCH(ajuizamento!$AJ103,'ordem de passagem'!$A$13:$A$132)))</f>
        <v/>
      </c>
      <c r="AL103" s="273" t="str">
        <f>IF(INDEX('ordem de passagem'!C$13:C$132,MATCH(ajuizamento!$AJ103,'ordem de passagem'!$A$13:$A$132))=0,"",INDEX('ordem de passagem'!C$13:C$132,MATCH(ajuizamento!$AJ103,'ordem de passagem'!$A$13:$A$132)))</f>
        <v/>
      </c>
      <c r="AM103" s="273"/>
      <c r="AN103" s="273"/>
      <c r="AO103" s="273"/>
      <c r="AP103" s="273"/>
      <c r="AQ103" s="273"/>
      <c r="AR103" s="273"/>
      <c r="AS103" s="274" t="str">
        <f>IF(INDEX('ordem de passagem'!D$13:D$132,MATCH(ajuizamento!$AJ103,'ordem de passagem'!$A$13:$A$132))=0,"",INDEX('ordem de passagem'!D$13:D$132,MATCH(ajuizamento!$AJ103,'ordem de passagem'!$A$13:$A$132)))</f>
        <v/>
      </c>
      <c r="AT103" s="274"/>
      <c r="AU103" s="274"/>
      <c r="AV103" s="274"/>
      <c r="AW103" s="274"/>
      <c r="AX103" s="274"/>
      <c r="AY103" s="274"/>
      <c r="AZ103" s="274" t="str">
        <f>IF(INDEX('ordem de passagem'!E$13:E$132,MATCH(ajuizamento!$AJ103,'ordem de passagem'!$A$13:$A$132))=0,"",INDEX('ordem de passagem'!E$13:E$132,MATCH(ajuizamento!$AJ103,'ordem de passagem'!$A$13:$A$132)))</f>
        <v/>
      </c>
      <c r="BA103" s="274"/>
      <c r="BB103" s="274"/>
      <c r="BC103" s="274"/>
      <c r="BD103" s="274"/>
      <c r="BE103" s="275" t="str">
        <f>IF(INDEX('ordem de passagem'!F$13:F$132,MATCH(ajuizamento!$AJ103,'ordem de passagem'!$A$13:$A$132))=0,"",INDEX('ordem de passagem'!F$13:F$132,MATCH(ajuizamento!$AJ103,'ordem de passagem'!$A$13:$A$132)))</f>
        <v/>
      </c>
      <c r="BF103" s="276"/>
      <c r="BG103" s="277"/>
      <c r="BH103" s="275" t="str">
        <f>IF(INDEX('ordem de passagem'!G$13:G$132,MATCH(ajuizamento!$AJ103,'ordem de passagem'!$A$13:$A$132))=0,"",INDEX('ordem de passagem'!G$13:G$132,MATCH(ajuizamento!$AJ103,'ordem de passagem'!$A$13:$A$132)))</f>
        <v/>
      </c>
      <c r="BI103" s="276"/>
      <c r="BJ103" s="276"/>
      <c r="BK103" s="277"/>
      <c r="BL103" s="74" t="str">
        <f>IF(AL103="","",AE103)</f>
        <v/>
      </c>
      <c r="BM103" s="162"/>
      <c r="BN103" s="162"/>
      <c r="BO103" s="162"/>
      <c r="BP103" s="162"/>
      <c r="BQ103" s="162"/>
      <c r="BR103" s="162"/>
      <c r="BS103" s="162"/>
      <c r="BT103" s="162"/>
      <c r="BU103" s="162"/>
      <c r="BV103" s="162"/>
      <c r="BW103" s="162"/>
      <c r="BX103" s="172"/>
      <c r="BY103" s="174" t="str">
        <f t="shared" si="332"/>
        <v/>
      </c>
      <c r="BZ103" s="245" t="str">
        <f t="shared" si="451"/>
        <v/>
      </c>
      <c r="CA103" s="263"/>
    </row>
    <row r="104" spans="1:79" ht="19.8" customHeight="1" x14ac:dyDescent="0.3">
      <c r="A104" s="154" t="str">
        <f t="shared" si="333"/>
        <v>00:00:00,00</v>
      </c>
      <c r="B104" s="154" t="str">
        <f t="shared" si="334"/>
        <v>00:00:00,00</v>
      </c>
      <c r="C104" s="154" t="str">
        <f t="shared" si="335"/>
        <v>00:00:00,00</v>
      </c>
      <c r="D104" s="154" t="str">
        <f t="shared" si="336"/>
        <v>00:00:00,00</v>
      </c>
      <c r="E104" s="154" t="str">
        <f t="shared" si="337"/>
        <v>00:00:00,00</v>
      </c>
      <c r="F104" s="154" t="str">
        <f t="shared" si="338"/>
        <v>00:00:00,00</v>
      </c>
      <c r="G104" s="154" t="str">
        <f t="shared" si="339"/>
        <v>00:00:00,00</v>
      </c>
      <c r="H104" s="154" t="str">
        <f t="shared" si="340"/>
        <v>00:00:00,00</v>
      </c>
      <c r="I104" s="154" t="str">
        <f t="shared" si="341"/>
        <v>00:00:00,00</v>
      </c>
      <c r="J104" s="154" t="str">
        <f t="shared" si="342"/>
        <v>00:00:00,00</v>
      </c>
      <c r="K104" s="154" t="str">
        <f t="shared" si="343"/>
        <v>00:00:00,00</v>
      </c>
      <c r="L104" s="164">
        <f t="shared" si="344"/>
        <v>0</v>
      </c>
      <c r="M104" s="164" t="str">
        <f t="shared" si="345"/>
        <v>00</v>
      </c>
      <c r="N104" s="168">
        <f t="shared" si="327"/>
        <v>0</v>
      </c>
      <c r="O104" s="164" t="str">
        <f t="shared" si="346"/>
        <v/>
      </c>
      <c r="P104" s="171" t="str">
        <f t="shared" si="328"/>
        <v>0:00,00</v>
      </c>
      <c r="Q104" s="171" t="str">
        <f t="shared" si="329"/>
        <v>00:00,00</v>
      </c>
      <c r="R104" s="171" t="str">
        <f t="shared" si="347"/>
        <v>00:00,</v>
      </c>
      <c r="S104" s="270"/>
      <c r="T104" s="270"/>
      <c r="U104" s="281"/>
      <c r="V104" s="281"/>
      <c r="W104" s="281"/>
      <c r="X104" s="281"/>
      <c r="Y104" s="264"/>
      <c r="Z104" s="264"/>
      <c r="AA104" s="264"/>
      <c r="AB104" s="264"/>
      <c r="AC104" s="65">
        <f t="shared" ref="AC104" si="482">AJ103</f>
        <v>31</v>
      </c>
      <c r="AD104" s="65" t="str">
        <f t="shared" ref="AD104" si="483">AK103</f>
        <v/>
      </c>
      <c r="AE104" s="65" t="s">
        <v>113</v>
      </c>
      <c r="AF104" s="246"/>
      <c r="AG104" s="246"/>
      <c r="AH104" s="246"/>
      <c r="AI104" s="244"/>
      <c r="AJ104" s="271"/>
      <c r="AK104" s="272"/>
      <c r="AL104" s="273"/>
      <c r="AM104" s="273"/>
      <c r="AN104" s="273"/>
      <c r="AO104" s="273"/>
      <c r="AP104" s="273"/>
      <c r="AQ104" s="273"/>
      <c r="AR104" s="273"/>
      <c r="AS104" s="274"/>
      <c r="AT104" s="274"/>
      <c r="AU104" s="274"/>
      <c r="AV104" s="274"/>
      <c r="AW104" s="274"/>
      <c r="AX104" s="274"/>
      <c r="AY104" s="274"/>
      <c r="AZ104" s="274"/>
      <c r="BA104" s="274"/>
      <c r="BB104" s="274"/>
      <c r="BC104" s="274"/>
      <c r="BD104" s="274"/>
      <c r="BE104" s="275"/>
      <c r="BF104" s="276"/>
      <c r="BG104" s="277"/>
      <c r="BH104" s="275"/>
      <c r="BI104" s="276"/>
      <c r="BJ104" s="276"/>
      <c r="BK104" s="277"/>
      <c r="BL104" s="74" t="str">
        <f>IF(AL103="","",AE104)</f>
        <v/>
      </c>
      <c r="BM104" s="163"/>
      <c r="BN104" s="163"/>
      <c r="BO104" s="163"/>
      <c r="BP104" s="163"/>
      <c r="BQ104" s="163"/>
      <c r="BR104" s="163"/>
      <c r="BS104" s="163"/>
      <c r="BT104" s="163"/>
      <c r="BU104" s="163"/>
      <c r="BV104" s="163"/>
      <c r="BW104" s="163"/>
      <c r="BX104" s="172"/>
      <c r="BY104" s="174" t="str">
        <f t="shared" si="332"/>
        <v/>
      </c>
      <c r="BZ104" s="245"/>
      <c r="CA104" s="263"/>
    </row>
    <row r="105" spans="1:79" ht="19.8" customHeight="1" x14ac:dyDescent="0.3">
      <c r="A105" s="154" t="str">
        <f t="shared" si="333"/>
        <v>00:00:00,00</v>
      </c>
      <c r="B105" s="154" t="str">
        <f t="shared" si="334"/>
        <v>00:00:00,00</v>
      </c>
      <c r="C105" s="154" t="str">
        <f t="shared" si="335"/>
        <v>00:00:00,00</v>
      </c>
      <c r="D105" s="154" t="str">
        <f t="shared" si="336"/>
        <v>00:00:00,00</v>
      </c>
      <c r="E105" s="154" t="str">
        <f t="shared" si="337"/>
        <v>00:00:00,00</v>
      </c>
      <c r="F105" s="154" t="str">
        <f t="shared" si="338"/>
        <v>00:00:00,00</v>
      </c>
      <c r="G105" s="154" t="str">
        <f t="shared" si="339"/>
        <v>00:00:00,00</v>
      </c>
      <c r="H105" s="154" t="str">
        <f t="shared" si="340"/>
        <v>00:00:00,00</v>
      </c>
      <c r="I105" s="154" t="str">
        <f t="shared" si="341"/>
        <v>00:00:00,00</v>
      </c>
      <c r="J105" s="154" t="str">
        <f t="shared" si="342"/>
        <v>00:00:00,00</v>
      </c>
      <c r="K105" s="154" t="str">
        <f t="shared" si="343"/>
        <v>00:00:00,00</v>
      </c>
      <c r="L105" s="164">
        <f t="shared" si="344"/>
        <v>0</v>
      </c>
      <c r="M105" s="164" t="str">
        <f t="shared" si="345"/>
        <v>00</v>
      </c>
      <c r="N105" s="168">
        <f t="shared" si="327"/>
        <v>0</v>
      </c>
      <c r="O105" s="164" t="str">
        <f t="shared" si="346"/>
        <v/>
      </c>
      <c r="P105" s="171" t="str">
        <f t="shared" si="328"/>
        <v>0:00,00</v>
      </c>
      <c r="Q105" s="171" t="str">
        <f t="shared" si="329"/>
        <v>00:00,00</v>
      </c>
      <c r="R105" s="171" t="str">
        <f t="shared" si="347"/>
        <v>00:00,</v>
      </c>
      <c r="S105" s="270"/>
      <c r="T105" s="270"/>
      <c r="U105" s="281"/>
      <c r="V105" s="281"/>
      <c r="W105" s="281"/>
      <c r="X105" s="281"/>
      <c r="Y105" s="264"/>
      <c r="Z105" s="264"/>
      <c r="AA105" s="264"/>
      <c r="AB105" s="264"/>
      <c r="AC105" s="65">
        <f t="shared" ref="AC105:AD105" si="484">AJ103</f>
        <v>31</v>
      </c>
      <c r="AD105" s="65" t="str">
        <f t="shared" si="484"/>
        <v/>
      </c>
      <c r="AE105" s="65" t="s">
        <v>114</v>
      </c>
      <c r="AF105" s="246"/>
      <c r="AG105" s="246"/>
      <c r="AH105" s="246"/>
      <c r="AI105" s="244"/>
      <c r="AJ105" s="271"/>
      <c r="AK105" s="272"/>
      <c r="AL105" s="273"/>
      <c r="AM105" s="273"/>
      <c r="AN105" s="273"/>
      <c r="AO105" s="273"/>
      <c r="AP105" s="273"/>
      <c r="AQ105" s="273"/>
      <c r="AR105" s="273"/>
      <c r="AS105" s="274"/>
      <c r="AT105" s="274"/>
      <c r="AU105" s="274"/>
      <c r="AV105" s="274"/>
      <c r="AW105" s="274"/>
      <c r="AX105" s="274"/>
      <c r="AY105" s="274"/>
      <c r="AZ105" s="274"/>
      <c r="BA105" s="274"/>
      <c r="BB105" s="274"/>
      <c r="BC105" s="274"/>
      <c r="BD105" s="274"/>
      <c r="BE105" s="278"/>
      <c r="BF105" s="279"/>
      <c r="BG105" s="280"/>
      <c r="BH105" s="278"/>
      <c r="BI105" s="279"/>
      <c r="BJ105" s="279"/>
      <c r="BK105" s="280"/>
      <c r="BL105" s="74" t="str">
        <f>IF(AL103="","",AE105)</f>
        <v/>
      </c>
      <c r="BM105" s="163"/>
      <c r="BN105" s="163"/>
      <c r="BO105" s="163"/>
      <c r="BP105" s="163"/>
      <c r="BQ105" s="163"/>
      <c r="BR105" s="163"/>
      <c r="BS105" s="163"/>
      <c r="BT105" s="163"/>
      <c r="BU105" s="163"/>
      <c r="BV105" s="163"/>
      <c r="BW105" s="163"/>
      <c r="BX105" s="172"/>
      <c r="BY105" s="174" t="str">
        <f t="shared" si="332"/>
        <v/>
      </c>
      <c r="BZ105" s="245"/>
      <c r="CA105" s="263"/>
    </row>
    <row r="106" spans="1:79" ht="19.8" customHeight="1" x14ac:dyDescent="0.3">
      <c r="A106" s="154" t="str">
        <f t="shared" si="333"/>
        <v>00:00:00,00</v>
      </c>
      <c r="B106" s="154" t="str">
        <f t="shared" si="334"/>
        <v>00:00:00,00</v>
      </c>
      <c r="C106" s="154" t="str">
        <f t="shared" si="335"/>
        <v>00:00:00,00</v>
      </c>
      <c r="D106" s="154" t="str">
        <f t="shared" si="336"/>
        <v>00:00:00,00</v>
      </c>
      <c r="E106" s="154" t="str">
        <f t="shared" si="337"/>
        <v>00:00:00,00</v>
      </c>
      <c r="F106" s="154" t="str">
        <f t="shared" si="338"/>
        <v>00:00:00,00</v>
      </c>
      <c r="G106" s="154" t="str">
        <f t="shared" si="339"/>
        <v>00:00:00,00</v>
      </c>
      <c r="H106" s="154" t="str">
        <f t="shared" si="340"/>
        <v>00:00:00,00</v>
      </c>
      <c r="I106" s="154" t="str">
        <f t="shared" si="341"/>
        <v>00:00:00,00</v>
      </c>
      <c r="J106" s="154" t="str">
        <f t="shared" si="342"/>
        <v>00:00:00,00</v>
      </c>
      <c r="K106" s="154" t="str">
        <f t="shared" si="343"/>
        <v>00:00:00,00</v>
      </c>
      <c r="L106" s="164">
        <f t="shared" si="344"/>
        <v>0</v>
      </c>
      <c r="M106" s="164" t="str">
        <f t="shared" si="345"/>
        <v>00</v>
      </c>
      <c r="N106" s="168">
        <f t="shared" si="327"/>
        <v>0</v>
      </c>
      <c r="O106" s="164" t="str">
        <f t="shared" si="346"/>
        <v/>
      </c>
      <c r="P106" s="171" t="str">
        <f t="shared" si="328"/>
        <v>0:00,00</v>
      </c>
      <c r="Q106" s="171" t="str">
        <f t="shared" si="329"/>
        <v>00:00,00</v>
      </c>
      <c r="R106" s="171" t="str">
        <f t="shared" si="347"/>
        <v>00:00,</v>
      </c>
      <c r="S106" s="270" t="str">
        <f t="shared" ref="S106" si="485">U106&amp;V106&amp;W106&amp;X106</f>
        <v/>
      </c>
      <c r="T106" s="270" t="str">
        <f>U106&amp;V106&amp;W106&amp;X106&amp;BE106&amp;BH106</f>
        <v/>
      </c>
      <c r="U106" s="281" t="str">
        <f t="shared" ref="U106" si="486">IF(Y106="","",RANK(Y106,$Y$13:$Y$372,1))</f>
        <v/>
      </c>
      <c r="V106" s="281" t="str">
        <f t="shared" ref="V106" si="487">IF(Z106="","",RANK(Z106,$Z$13:$Z$372,1))</f>
        <v/>
      </c>
      <c r="W106" s="281" t="str">
        <f t="shared" ref="W106" si="488">IF(AA106="","",RANK(AA106,$AA$13:$AA$372,1))</f>
        <v/>
      </c>
      <c r="X106" s="281" t="str">
        <f t="shared" ref="X106" si="489">IF(AB106="","",RANK(AB106,$AB$13:$AB$372,1))</f>
        <v/>
      </c>
      <c r="Y106" s="264" t="str">
        <f t="shared" ref="Y106:AB106" si="490">IFERROR(IF(AND($BE106=Y$12,$BH106=Y$11),$BZ106,""),"")</f>
        <v/>
      </c>
      <c r="Z106" s="264" t="str">
        <f t="shared" si="490"/>
        <v/>
      </c>
      <c r="AA106" s="264" t="str">
        <f t="shared" si="490"/>
        <v/>
      </c>
      <c r="AB106" s="264" t="str">
        <f t="shared" si="490"/>
        <v/>
      </c>
      <c r="AC106" s="65">
        <f t="shared" ref="AC106" si="491">AJ106</f>
        <v>32</v>
      </c>
      <c r="AD106" s="65" t="str">
        <f t="shared" ref="AD106" si="492">AK106</f>
        <v/>
      </c>
      <c r="AE106" s="65" t="s">
        <v>112</v>
      </c>
      <c r="AF106" s="246" t="str">
        <f t="shared" ref="AF106" si="493">BY106</f>
        <v/>
      </c>
      <c r="AG106" s="246" t="str">
        <f t="shared" ref="AG106" si="494">BY107</f>
        <v/>
      </c>
      <c r="AH106" s="246" t="str">
        <f t="shared" ref="AH106" si="495">BY108</f>
        <v/>
      </c>
      <c r="AI106" s="244">
        <f t="shared" ref="AI106" si="496">IF(BZ106="",0,1)</f>
        <v>0</v>
      </c>
      <c r="AJ106" s="271">
        <v>32</v>
      </c>
      <c r="AK106" s="272" t="str">
        <f>IF(INDEX('ordem de passagem'!B$13:B$132,MATCH(ajuizamento!$AJ106,'ordem de passagem'!$A$13:$A$132))=0,"",INDEX('ordem de passagem'!B$13:B$132,MATCH(ajuizamento!$AJ106,'ordem de passagem'!$A$13:$A$132)))</f>
        <v/>
      </c>
      <c r="AL106" s="273" t="str">
        <f>IF(INDEX('ordem de passagem'!C$13:C$132,MATCH(ajuizamento!$AJ106,'ordem de passagem'!$A$13:$A$132))=0,"",INDEX('ordem de passagem'!C$13:C$132,MATCH(ajuizamento!$AJ106,'ordem de passagem'!$A$13:$A$132)))</f>
        <v/>
      </c>
      <c r="AM106" s="273"/>
      <c r="AN106" s="273"/>
      <c r="AO106" s="273"/>
      <c r="AP106" s="273"/>
      <c r="AQ106" s="273"/>
      <c r="AR106" s="273"/>
      <c r="AS106" s="274" t="str">
        <f>IF(INDEX('ordem de passagem'!D$13:D$132,MATCH(ajuizamento!$AJ106,'ordem de passagem'!$A$13:$A$132))=0,"",INDEX('ordem de passagem'!D$13:D$132,MATCH(ajuizamento!$AJ106,'ordem de passagem'!$A$13:$A$132)))</f>
        <v/>
      </c>
      <c r="AT106" s="274"/>
      <c r="AU106" s="274"/>
      <c r="AV106" s="274"/>
      <c r="AW106" s="274"/>
      <c r="AX106" s="274"/>
      <c r="AY106" s="274"/>
      <c r="AZ106" s="274" t="str">
        <f>IF(INDEX('ordem de passagem'!E$13:E$132,MATCH(ajuizamento!$AJ106,'ordem de passagem'!$A$13:$A$132))=0,"",INDEX('ordem de passagem'!E$13:E$132,MATCH(ajuizamento!$AJ106,'ordem de passagem'!$A$13:$A$132)))</f>
        <v/>
      </c>
      <c r="BA106" s="274"/>
      <c r="BB106" s="274"/>
      <c r="BC106" s="274"/>
      <c r="BD106" s="274"/>
      <c r="BE106" s="275" t="str">
        <f>IF(INDEX('ordem de passagem'!F$13:F$132,MATCH(ajuizamento!$AJ106,'ordem de passagem'!$A$13:$A$132))=0,"",INDEX('ordem de passagem'!F$13:F$132,MATCH(ajuizamento!$AJ106,'ordem de passagem'!$A$13:$A$132)))</f>
        <v/>
      </c>
      <c r="BF106" s="276"/>
      <c r="BG106" s="277"/>
      <c r="BH106" s="275" t="str">
        <f>IF(INDEX('ordem de passagem'!G$13:G$132,MATCH(ajuizamento!$AJ106,'ordem de passagem'!$A$13:$A$132))=0,"",INDEX('ordem de passagem'!G$13:G$132,MATCH(ajuizamento!$AJ106,'ordem de passagem'!$A$13:$A$132)))</f>
        <v/>
      </c>
      <c r="BI106" s="276"/>
      <c r="BJ106" s="276"/>
      <c r="BK106" s="277"/>
      <c r="BL106" s="74" t="str">
        <f>IF(AL106="","",AE106)</f>
        <v/>
      </c>
      <c r="BM106" s="162"/>
      <c r="BN106" s="162"/>
      <c r="BO106" s="162"/>
      <c r="BP106" s="162"/>
      <c r="BQ106" s="162"/>
      <c r="BR106" s="162"/>
      <c r="BS106" s="162"/>
      <c r="BT106" s="162"/>
      <c r="BU106" s="162"/>
      <c r="BV106" s="162"/>
      <c r="BW106" s="162"/>
      <c r="BX106" s="172"/>
      <c r="BY106" s="174" t="str">
        <f t="shared" si="332"/>
        <v/>
      </c>
      <c r="BZ106" s="245" t="str">
        <f t="shared" si="451"/>
        <v/>
      </c>
      <c r="CA106" s="263"/>
    </row>
    <row r="107" spans="1:79" ht="19.8" customHeight="1" x14ac:dyDescent="0.3">
      <c r="A107" s="154" t="str">
        <f t="shared" si="333"/>
        <v>00:00:00,00</v>
      </c>
      <c r="B107" s="154" t="str">
        <f t="shared" si="334"/>
        <v>00:00:00,00</v>
      </c>
      <c r="C107" s="154" t="str">
        <f t="shared" si="335"/>
        <v>00:00:00,00</v>
      </c>
      <c r="D107" s="154" t="str">
        <f t="shared" si="336"/>
        <v>00:00:00,00</v>
      </c>
      <c r="E107" s="154" t="str">
        <f t="shared" si="337"/>
        <v>00:00:00,00</v>
      </c>
      <c r="F107" s="154" t="str">
        <f t="shared" si="338"/>
        <v>00:00:00,00</v>
      </c>
      <c r="G107" s="154" t="str">
        <f t="shared" si="339"/>
        <v>00:00:00,00</v>
      </c>
      <c r="H107" s="154" t="str">
        <f t="shared" si="340"/>
        <v>00:00:00,00</v>
      </c>
      <c r="I107" s="154" t="str">
        <f t="shared" si="341"/>
        <v>00:00:00,00</v>
      </c>
      <c r="J107" s="154" t="str">
        <f t="shared" si="342"/>
        <v>00:00:00,00</v>
      </c>
      <c r="K107" s="154" t="str">
        <f t="shared" si="343"/>
        <v>00:00:00,00</v>
      </c>
      <c r="L107" s="164">
        <f t="shared" si="344"/>
        <v>0</v>
      </c>
      <c r="M107" s="164" t="str">
        <f t="shared" si="345"/>
        <v>00</v>
      </c>
      <c r="N107" s="168">
        <f t="shared" si="327"/>
        <v>0</v>
      </c>
      <c r="O107" s="164" t="str">
        <f t="shared" si="346"/>
        <v/>
      </c>
      <c r="P107" s="171" t="str">
        <f t="shared" si="328"/>
        <v>0:00,00</v>
      </c>
      <c r="Q107" s="171" t="str">
        <f t="shared" si="329"/>
        <v>00:00,00</v>
      </c>
      <c r="R107" s="171" t="str">
        <f t="shared" si="347"/>
        <v>00:00,</v>
      </c>
      <c r="S107" s="270"/>
      <c r="T107" s="270"/>
      <c r="U107" s="281"/>
      <c r="V107" s="281"/>
      <c r="W107" s="281"/>
      <c r="X107" s="281"/>
      <c r="Y107" s="264"/>
      <c r="Z107" s="264"/>
      <c r="AA107" s="264"/>
      <c r="AB107" s="264"/>
      <c r="AC107" s="65">
        <f t="shared" ref="AC107" si="497">AJ106</f>
        <v>32</v>
      </c>
      <c r="AD107" s="65" t="str">
        <f t="shared" ref="AD107" si="498">AK106</f>
        <v/>
      </c>
      <c r="AE107" s="65" t="s">
        <v>113</v>
      </c>
      <c r="AF107" s="246"/>
      <c r="AG107" s="246"/>
      <c r="AH107" s="246"/>
      <c r="AI107" s="244"/>
      <c r="AJ107" s="271"/>
      <c r="AK107" s="272"/>
      <c r="AL107" s="273"/>
      <c r="AM107" s="273"/>
      <c r="AN107" s="273"/>
      <c r="AO107" s="273"/>
      <c r="AP107" s="273"/>
      <c r="AQ107" s="273"/>
      <c r="AR107" s="273"/>
      <c r="AS107" s="274"/>
      <c r="AT107" s="274"/>
      <c r="AU107" s="274"/>
      <c r="AV107" s="274"/>
      <c r="AW107" s="274"/>
      <c r="AX107" s="274"/>
      <c r="AY107" s="274"/>
      <c r="AZ107" s="274"/>
      <c r="BA107" s="274"/>
      <c r="BB107" s="274"/>
      <c r="BC107" s="274"/>
      <c r="BD107" s="274"/>
      <c r="BE107" s="275"/>
      <c r="BF107" s="276"/>
      <c r="BG107" s="277"/>
      <c r="BH107" s="275"/>
      <c r="BI107" s="276"/>
      <c r="BJ107" s="276"/>
      <c r="BK107" s="277"/>
      <c r="BL107" s="74" t="str">
        <f>IF(AL106="","",AE107)</f>
        <v/>
      </c>
      <c r="BM107" s="163"/>
      <c r="BN107" s="163"/>
      <c r="BO107" s="163"/>
      <c r="BP107" s="163"/>
      <c r="BQ107" s="163"/>
      <c r="BR107" s="163"/>
      <c r="BS107" s="163"/>
      <c r="BT107" s="163"/>
      <c r="BU107" s="163"/>
      <c r="BV107" s="163"/>
      <c r="BW107" s="163"/>
      <c r="BX107" s="172"/>
      <c r="BY107" s="174" t="str">
        <f t="shared" si="332"/>
        <v/>
      </c>
      <c r="BZ107" s="245"/>
      <c r="CA107" s="263"/>
    </row>
    <row r="108" spans="1:79" ht="19.8" customHeight="1" x14ac:dyDescent="0.3">
      <c r="A108" s="154" t="str">
        <f t="shared" si="333"/>
        <v>00:00:00,00</v>
      </c>
      <c r="B108" s="154" t="str">
        <f t="shared" si="334"/>
        <v>00:00:00,00</v>
      </c>
      <c r="C108" s="154" t="str">
        <f t="shared" si="335"/>
        <v>00:00:00,00</v>
      </c>
      <c r="D108" s="154" t="str">
        <f t="shared" si="336"/>
        <v>00:00:00,00</v>
      </c>
      <c r="E108" s="154" t="str">
        <f t="shared" si="337"/>
        <v>00:00:00,00</v>
      </c>
      <c r="F108" s="154" t="str">
        <f t="shared" si="338"/>
        <v>00:00:00,00</v>
      </c>
      <c r="G108" s="154" t="str">
        <f t="shared" si="339"/>
        <v>00:00:00,00</v>
      </c>
      <c r="H108" s="154" t="str">
        <f t="shared" si="340"/>
        <v>00:00:00,00</v>
      </c>
      <c r="I108" s="154" t="str">
        <f t="shared" si="341"/>
        <v>00:00:00,00</v>
      </c>
      <c r="J108" s="154" t="str">
        <f t="shared" si="342"/>
        <v>00:00:00,00</v>
      </c>
      <c r="K108" s="154" t="str">
        <f t="shared" si="343"/>
        <v>00:00:00,00</v>
      </c>
      <c r="L108" s="164">
        <f t="shared" si="344"/>
        <v>0</v>
      </c>
      <c r="M108" s="164" t="str">
        <f t="shared" si="345"/>
        <v>00</v>
      </c>
      <c r="N108" s="168">
        <f t="shared" si="327"/>
        <v>0</v>
      </c>
      <c r="O108" s="164" t="str">
        <f t="shared" si="346"/>
        <v/>
      </c>
      <c r="P108" s="171" t="str">
        <f t="shared" si="328"/>
        <v>0:00,00</v>
      </c>
      <c r="Q108" s="171" t="str">
        <f t="shared" si="329"/>
        <v>00:00,00</v>
      </c>
      <c r="R108" s="171" t="str">
        <f t="shared" si="347"/>
        <v>00:00,</v>
      </c>
      <c r="S108" s="270"/>
      <c r="T108" s="270"/>
      <c r="U108" s="281"/>
      <c r="V108" s="281"/>
      <c r="W108" s="281"/>
      <c r="X108" s="281"/>
      <c r="Y108" s="264"/>
      <c r="Z108" s="264"/>
      <c r="AA108" s="264"/>
      <c r="AB108" s="264"/>
      <c r="AC108" s="65">
        <f t="shared" ref="AC108:AD108" si="499">AJ106</f>
        <v>32</v>
      </c>
      <c r="AD108" s="65" t="str">
        <f t="shared" si="499"/>
        <v/>
      </c>
      <c r="AE108" s="65" t="s">
        <v>114</v>
      </c>
      <c r="AF108" s="246"/>
      <c r="AG108" s="246"/>
      <c r="AH108" s="246"/>
      <c r="AI108" s="244"/>
      <c r="AJ108" s="271"/>
      <c r="AK108" s="272"/>
      <c r="AL108" s="273"/>
      <c r="AM108" s="273"/>
      <c r="AN108" s="273"/>
      <c r="AO108" s="273"/>
      <c r="AP108" s="273"/>
      <c r="AQ108" s="273"/>
      <c r="AR108" s="273"/>
      <c r="AS108" s="274"/>
      <c r="AT108" s="274"/>
      <c r="AU108" s="274"/>
      <c r="AV108" s="274"/>
      <c r="AW108" s="274"/>
      <c r="AX108" s="274"/>
      <c r="AY108" s="274"/>
      <c r="AZ108" s="274"/>
      <c r="BA108" s="274"/>
      <c r="BB108" s="274"/>
      <c r="BC108" s="274"/>
      <c r="BD108" s="274"/>
      <c r="BE108" s="278"/>
      <c r="BF108" s="279"/>
      <c r="BG108" s="280"/>
      <c r="BH108" s="278"/>
      <c r="BI108" s="279"/>
      <c r="BJ108" s="279"/>
      <c r="BK108" s="280"/>
      <c r="BL108" s="74" t="str">
        <f>IF(AL106="","",AE108)</f>
        <v/>
      </c>
      <c r="BM108" s="163"/>
      <c r="BN108" s="163"/>
      <c r="BO108" s="163"/>
      <c r="BP108" s="163"/>
      <c r="BQ108" s="163"/>
      <c r="BR108" s="163"/>
      <c r="BS108" s="163"/>
      <c r="BT108" s="163"/>
      <c r="BU108" s="163"/>
      <c r="BV108" s="163"/>
      <c r="BW108" s="163"/>
      <c r="BX108" s="172"/>
      <c r="BY108" s="174" t="str">
        <f t="shared" si="332"/>
        <v/>
      </c>
      <c r="BZ108" s="245"/>
      <c r="CA108" s="263"/>
    </row>
    <row r="109" spans="1:79" ht="19.8" customHeight="1" x14ac:dyDescent="0.3">
      <c r="A109" s="154" t="str">
        <f t="shared" si="333"/>
        <v>00:00:00,00</v>
      </c>
      <c r="B109" s="154" t="str">
        <f t="shared" si="334"/>
        <v>00:00:00,00</v>
      </c>
      <c r="C109" s="154" t="str">
        <f t="shared" si="335"/>
        <v>00:00:00,00</v>
      </c>
      <c r="D109" s="154" t="str">
        <f t="shared" si="336"/>
        <v>00:00:00,00</v>
      </c>
      <c r="E109" s="154" t="str">
        <f t="shared" si="337"/>
        <v>00:00:00,00</v>
      </c>
      <c r="F109" s="154" t="str">
        <f t="shared" si="338"/>
        <v>00:00:00,00</v>
      </c>
      <c r="G109" s="154" t="str">
        <f t="shared" si="339"/>
        <v>00:00:00,00</v>
      </c>
      <c r="H109" s="154" t="str">
        <f t="shared" si="340"/>
        <v>00:00:00,00</v>
      </c>
      <c r="I109" s="154" t="str">
        <f t="shared" si="341"/>
        <v>00:00:00,00</v>
      </c>
      <c r="J109" s="154" t="str">
        <f t="shared" si="342"/>
        <v>00:00:00,00</v>
      </c>
      <c r="K109" s="154" t="str">
        <f t="shared" si="343"/>
        <v>00:00:00,00</v>
      </c>
      <c r="L109" s="164">
        <f t="shared" si="344"/>
        <v>0</v>
      </c>
      <c r="M109" s="164" t="str">
        <f t="shared" si="345"/>
        <v>00</v>
      </c>
      <c r="N109" s="168">
        <f t="shared" si="327"/>
        <v>0</v>
      </c>
      <c r="O109" s="164" t="str">
        <f t="shared" si="346"/>
        <v/>
      </c>
      <c r="P109" s="171" t="str">
        <f t="shared" si="328"/>
        <v>0:00,00</v>
      </c>
      <c r="Q109" s="171" t="str">
        <f t="shared" si="329"/>
        <v>00:00,00</v>
      </c>
      <c r="R109" s="171" t="str">
        <f t="shared" si="347"/>
        <v>00:00,</v>
      </c>
      <c r="S109" s="270" t="str">
        <f t="shared" ref="S109" si="500">U109&amp;V109&amp;W109&amp;X109</f>
        <v/>
      </c>
      <c r="T109" s="270" t="str">
        <f>U109&amp;V109&amp;W109&amp;X109&amp;BE109&amp;BH109</f>
        <v/>
      </c>
      <c r="U109" s="281" t="str">
        <f t="shared" ref="U109" si="501">IF(Y109="","",RANK(Y109,$Y$13:$Y$372,1))</f>
        <v/>
      </c>
      <c r="V109" s="281" t="str">
        <f t="shared" ref="V109" si="502">IF(Z109="","",RANK(Z109,$Z$13:$Z$372,1))</f>
        <v/>
      </c>
      <c r="W109" s="281" t="str">
        <f t="shared" ref="W109" si="503">IF(AA109="","",RANK(AA109,$AA$13:$AA$372,1))</f>
        <v/>
      </c>
      <c r="X109" s="281" t="str">
        <f t="shared" ref="X109" si="504">IF(AB109="","",RANK(AB109,$AB$13:$AB$372,1))</f>
        <v/>
      </c>
      <c r="Y109" s="264" t="str">
        <f t="shared" ref="Y109:AB109" si="505">IFERROR(IF(AND($BE109=Y$12,$BH109=Y$11),$BZ109,""),"")</f>
        <v/>
      </c>
      <c r="Z109" s="264" t="str">
        <f t="shared" si="505"/>
        <v/>
      </c>
      <c r="AA109" s="264" t="str">
        <f t="shared" si="505"/>
        <v/>
      </c>
      <c r="AB109" s="264" t="str">
        <f t="shared" si="505"/>
        <v/>
      </c>
      <c r="AC109" s="65">
        <f t="shared" ref="AC109" si="506">AJ109</f>
        <v>33</v>
      </c>
      <c r="AD109" s="65" t="str">
        <f t="shared" ref="AD109" si="507">AK109</f>
        <v/>
      </c>
      <c r="AE109" s="65" t="s">
        <v>112</v>
      </c>
      <c r="AF109" s="246" t="str">
        <f t="shared" ref="AF109" si="508">BY109</f>
        <v/>
      </c>
      <c r="AG109" s="246" t="str">
        <f t="shared" ref="AG109" si="509">BY110</f>
        <v/>
      </c>
      <c r="AH109" s="246" t="str">
        <f t="shared" ref="AH109" si="510">BY111</f>
        <v/>
      </c>
      <c r="AI109" s="244">
        <f t="shared" ref="AI109" si="511">IF(BZ109="",0,1)</f>
        <v>0</v>
      </c>
      <c r="AJ109" s="271">
        <v>33</v>
      </c>
      <c r="AK109" s="272" t="str">
        <f>IF(INDEX('ordem de passagem'!B$13:B$132,MATCH(ajuizamento!$AJ109,'ordem de passagem'!$A$13:$A$132))=0,"",INDEX('ordem de passagem'!B$13:B$132,MATCH(ajuizamento!$AJ109,'ordem de passagem'!$A$13:$A$132)))</f>
        <v/>
      </c>
      <c r="AL109" s="273" t="str">
        <f>IF(INDEX('ordem de passagem'!C$13:C$132,MATCH(ajuizamento!$AJ109,'ordem de passagem'!$A$13:$A$132))=0,"",INDEX('ordem de passagem'!C$13:C$132,MATCH(ajuizamento!$AJ109,'ordem de passagem'!$A$13:$A$132)))</f>
        <v/>
      </c>
      <c r="AM109" s="273"/>
      <c r="AN109" s="273"/>
      <c r="AO109" s="273"/>
      <c r="AP109" s="273"/>
      <c r="AQ109" s="273"/>
      <c r="AR109" s="273"/>
      <c r="AS109" s="274" t="str">
        <f>IF(INDEX('ordem de passagem'!D$13:D$132,MATCH(ajuizamento!$AJ109,'ordem de passagem'!$A$13:$A$132))=0,"",INDEX('ordem de passagem'!D$13:D$132,MATCH(ajuizamento!$AJ109,'ordem de passagem'!$A$13:$A$132)))</f>
        <v/>
      </c>
      <c r="AT109" s="274"/>
      <c r="AU109" s="274"/>
      <c r="AV109" s="274"/>
      <c r="AW109" s="274"/>
      <c r="AX109" s="274"/>
      <c r="AY109" s="274"/>
      <c r="AZ109" s="274" t="str">
        <f>IF(INDEX('ordem de passagem'!E$13:E$132,MATCH(ajuizamento!$AJ109,'ordem de passagem'!$A$13:$A$132))=0,"",INDEX('ordem de passagem'!E$13:E$132,MATCH(ajuizamento!$AJ109,'ordem de passagem'!$A$13:$A$132)))</f>
        <v/>
      </c>
      <c r="BA109" s="274"/>
      <c r="BB109" s="274"/>
      <c r="BC109" s="274"/>
      <c r="BD109" s="274"/>
      <c r="BE109" s="275" t="str">
        <f>IF(INDEX('ordem de passagem'!F$13:F$132,MATCH(ajuizamento!$AJ109,'ordem de passagem'!$A$13:$A$132))=0,"",INDEX('ordem de passagem'!F$13:F$132,MATCH(ajuizamento!$AJ109,'ordem de passagem'!$A$13:$A$132)))</f>
        <v/>
      </c>
      <c r="BF109" s="276"/>
      <c r="BG109" s="277"/>
      <c r="BH109" s="275" t="str">
        <f>IF(INDEX('ordem de passagem'!G$13:G$132,MATCH(ajuizamento!$AJ109,'ordem de passagem'!$A$13:$A$132))=0,"",INDEX('ordem de passagem'!G$13:G$132,MATCH(ajuizamento!$AJ109,'ordem de passagem'!$A$13:$A$132)))</f>
        <v/>
      </c>
      <c r="BI109" s="276"/>
      <c r="BJ109" s="276"/>
      <c r="BK109" s="277"/>
      <c r="BL109" s="74" t="str">
        <f>IF(AL109="","",AE109)</f>
        <v/>
      </c>
      <c r="BM109" s="162"/>
      <c r="BN109" s="162"/>
      <c r="BO109" s="162"/>
      <c r="BP109" s="162"/>
      <c r="BQ109" s="162"/>
      <c r="BR109" s="162"/>
      <c r="BS109" s="162"/>
      <c r="BT109" s="162"/>
      <c r="BU109" s="162"/>
      <c r="BV109" s="162"/>
      <c r="BW109" s="162"/>
      <c r="BX109" s="172"/>
      <c r="BY109" s="174" t="str">
        <f t="shared" si="332"/>
        <v/>
      </c>
      <c r="BZ109" s="245" t="str">
        <f t="shared" si="451"/>
        <v/>
      </c>
      <c r="CA109" s="263"/>
    </row>
    <row r="110" spans="1:79" ht="19.8" customHeight="1" x14ac:dyDescent="0.3">
      <c r="A110" s="154" t="str">
        <f t="shared" si="333"/>
        <v>00:00:00,00</v>
      </c>
      <c r="B110" s="154" t="str">
        <f t="shared" si="334"/>
        <v>00:00:00,00</v>
      </c>
      <c r="C110" s="154" t="str">
        <f t="shared" si="335"/>
        <v>00:00:00,00</v>
      </c>
      <c r="D110" s="154" t="str">
        <f t="shared" si="336"/>
        <v>00:00:00,00</v>
      </c>
      <c r="E110" s="154" t="str">
        <f t="shared" si="337"/>
        <v>00:00:00,00</v>
      </c>
      <c r="F110" s="154" t="str">
        <f t="shared" si="338"/>
        <v>00:00:00,00</v>
      </c>
      <c r="G110" s="154" t="str">
        <f t="shared" si="339"/>
        <v>00:00:00,00</v>
      </c>
      <c r="H110" s="154" t="str">
        <f t="shared" si="340"/>
        <v>00:00:00,00</v>
      </c>
      <c r="I110" s="154" t="str">
        <f t="shared" si="341"/>
        <v>00:00:00,00</v>
      </c>
      <c r="J110" s="154" t="str">
        <f t="shared" si="342"/>
        <v>00:00:00,00</v>
      </c>
      <c r="K110" s="154" t="str">
        <f t="shared" si="343"/>
        <v>00:00:00,00</v>
      </c>
      <c r="L110" s="164">
        <f t="shared" si="344"/>
        <v>0</v>
      </c>
      <c r="M110" s="164" t="str">
        <f t="shared" si="345"/>
        <v>00</v>
      </c>
      <c r="N110" s="168">
        <f t="shared" si="327"/>
        <v>0</v>
      </c>
      <c r="O110" s="164" t="str">
        <f t="shared" si="346"/>
        <v/>
      </c>
      <c r="P110" s="171" t="str">
        <f t="shared" si="328"/>
        <v>0:00,00</v>
      </c>
      <c r="Q110" s="171" t="str">
        <f t="shared" si="329"/>
        <v>00:00,00</v>
      </c>
      <c r="R110" s="171" t="str">
        <f t="shared" si="347"/>
        <v>00:00,</v>
      </c>
      <c r="S110" s="270"/>
      <c r="T110" s="270"/>
      <c r="U110" s="281"/>
      <c r="V110" s="281"/>
      <c r="W110" s="281"/>
      <c r="X110" s="281"/>
      <c r="Y110" s="264"/>
      <c r="Z110" s="264"/>
      <c r="AA110" s="264"/>
      <c r="AB110" s="264"/>
      <c r="AC110" s="65">
        <f t="shared" ref="AC110" si="512">AJ109</f>
        <v>33</v>
      </c>
      <c r="AD110" s="65" t="str">
        <f t="shared" ref="AD110" si="513">AK109</f>
        <v/>
      </c>
      <c r="AE110" s="65" t="s">
        <v>113</v>
      </c>
      <c r="AF110" s="246"/>
      <c r="AG110" s="246"/>
      <c r="AH110" s="246"/>
      <c r="AI110" s="244"/>
      <c r="AJ110" s="271"/>
      <c r="AK110" s="272"/>
      <c r="AL110" s="273"/>
      <c r="AM110" s="273"/>
      <c r="AN110" s="273"/>
      <c r="AO110" s="273"/>
      <c r="AP110" s="273"/>
      <c r="AQ110" s="273"/>
      <c r="AR110" s="273"/>
      <c r="AS110" s="274"/>
      <c r="AT110" s="274"/>
      <c r="AU110" s="274"/>
      <c r="AV110" s="274"/>
      <c r="AW110" s="274"/>
      <c r="AX110" s="274"/>
      <c r="AY110" s="274"/>
      <c r="AZ110" s="274"/>
      <c r="BA110" s="274"/>
      <c r="BB110" s="274"/>
      <c r="BC110" s="274"/>
      <c r="BD110" s="274"/>
      <c r="BE110" s="275"/>
      <c r="BF110" s="276"/>
      <c r="BG110" s="277"/>
      <c r="BH110" s="275"/>
      <c r="BI110" s="276"/>
      <c r="BJ110" s="276"/>
      <c r="BK110" s="277"/>
      <c r="BL110" s="74" t="str">
        <f>IF(AL109="","",AE110)</f>
        <v/>
      </c>
      <c r="BM110" s="163"/>
      <c r="BN110" s="163"/>
      <c r="BO110" s="163"/>
      <c r="BP110" s="163"/>
      <c r="BQ110" s="163"/>
      <c r="BR110" s="163"/>
      <c r="BS110" s="163"/>
      <c r="BT110" s="163"/>
      <c r="BU110" s="163"/>
      <c r="BV110" s="163"/>
      <c r="BW110" s="163"/>
      <c r="BX110" s="172"/>
      <c r="BY110" s="174" t="str">
        <f t="shared" si="332"/>
        <v/>
      </c>
      <c r="BZ110" s="245"/>
      <c r="CA110" s="263"/>
    </row>
    <row r="111" spans="1:79" ht="19.8" customHeight="1" x14ac:dyDescent="0.3">
      <c r="A111" s="154" t="str">
        <f t="shared" si="333"/>
        <v>00:00:00,00</v>
      </c>
      <c r="B111" s="154" t="str">
        <f t="shared" si="334"/>
        <v>00:00:00,00</v>
      </c>
      <c r="C111" s="154" t="str">
        <f t="shared" si="335"/>
        <v>00:00:00,00</v>
      </c>
      <c r="D111" s="154" t="str">
        <f t="shared" si="336"/>
        <v>00:00:00,00</v>
      </c>
      <c r="E111" s="154" t="str">
        <f t="shared" si="337"/>
        <v>00:00:00,00</v>
      </c>
      <c r="F111" s="154" t="str">
        <f t="shared" si="338"/>
        <v>00:00:00,00</v>
      </c>
      <c r="G111" s="154" t="str">
        <f t="shared" si="339"/>
        <v>00:00:00,00</v>
      </c>
      <c r="H111" s="154" t="str">
        <f t="shared" si="340"/>
        <v>00:00:00,00</v>
      </c>
      <c r="I111" s="154" t="str">
        <f t="shared" si="341"/>
        <v>00:00:00,00</v>
      </c>
      <c r="J111" s="154" t="str">
        <f t="shared" si="342"/>
        <v>00:00:00,00</v>
      </c>
      <c r="K111" s="154" t="str">
        <f t="shared" si="343"/>
        <v>00:00:00,00</v>
      </c>
      <c r="L111" s="164">
        <f t="shared" si="344"/>
        <v>0</v>
      </c>
      <c r="M111" s="164" t="str">
        <f t="shared" si="345"/>
        <v>00</v>
      </c>
      <c r="N111" s="168">
        <f t="shared" si="327"/>
        <v>0</v>
      </c>
      <c r="O111" s="164" t="str">
        <f t="shared" si="346"/>
        <v/>
      </c>
      <c r="P111" s="171" t="str">
        <f t="shared" si="328"/>
        <v>0:00,00</v>
      </c>
      <c r="Q111" s="171" t="str">
        <f t="shared" si="329"/>
        <v>00:00,00</v>
      </c>
      <c r="R111" s="171" t="str">
        <f t="shared" si="347"/>
        <v>00:00,</v>
      </c>
      <c r="S111" s="270"/>
      <c r="T111" s="270"/>
      <c r="U111" s="281"/>
      <c r="V111" s="281"/>
      <c r="W111" s="281"/>
      <c r="X111" s="281"/>
      <c r="Y111" s="264"/>
      <c r="Z111" s="264"/>
      <c r="AA111" s="264"/>
      <c r="AB111" s="264"/>
      <c r="AC111" s="65">
        <f t="shared" ref="AC111:AD111" si="514">AJ109</f>
        <v>33</v>
      </c>
      <c r="AD111" s="65" t="str">
        <f t="shared" si="514"/>
        <v/>
      </c>
      <c r="AE111" s="65" t="s">
        <v>114</v>
      </c>
      <c r="AF111" s="246"/>
      <c r="AG111" s="246"/>
      <c r="AH111" s="246"/>
      <c r="AI111" s="244"/>
      <c r="AJ111" s="271"/>
      <c r="AK111" s="272"/>
      <c r="AL111" s="273"/>
      <c r="AM111" s="273"/>
      <c r="AN111" s="273"/>
      <c r="AO111" s="273"/>
      <c r="AP111" s="273"/>
      <c r="AQ111" s="273"/>
      <c r="AR111" s="273"/>
      <c r="AS111" s="274"/>
      <c r="AT111" s="274"/>
      <c r="AU111" s="274"/>
      <c r="AV111" s="274"/>
      <c r="AW111" s="274"/>
      <c r="AX111" s="274"/>
      <c r="AY111" s="274"/>
      <c r="AZ111" s="274"/>
      <c r="BA111" s="274"/>
      <c r="BB111" s="274"/>
      <c r="BC111" s="274"/>
      <c r="BD111" s="274"/>
      <c r="BE111" s="278"/>
      <c r="BF111" s="279"/>
      <c r="BG111" s="280"/>
      <c r="BH111" s="278"/>
      <c r="BI111" s="279"/>
      <c r="BJ111" s="279"/>
      <c r="BK111" s="280"/>
      <c r="BL111" s="74" t="str">
        <f>IF(AL109="","",AE111)</f>
        <v/>
      </c>
      <c r="BM111" s="163"/>
      <c r="BN111" s="163"/>
      <c r="BO111" s="163"/>
      <c r="BP111" s="163"/>
      <c r="BQ111" s="163"/>
      <c r="BR111" s="163"/>
      <c r="BS111" s="163"/>
      <c r="BT111" s="163"/>
      <c r="BU111" s="163"/>
      <c r="BV111" s="163"/>
      <c r="BW111" s="163"/>
      <c r="BX111" s="172"/>
      <c r="BY111" s="174" t="str">
        <f t="shared" si="332"/>
        <v/>
      </c>
      <c r="BZ111" s="245"/>
      <c r="CA111" s="263"/>
    </row>
    <row r="112" spans="1:79" ht="19.8" customHeight="1" x14ac:dyDescent="0.3">
      <c r="A112" s="154" t="str">
        <f t="shared" si="333"/>
        <v>00:00:00,00</v>
      </c>
      <c r="B112" s="154" t="str">
        <f t="shared" si="334"/>
        <v>00:00:00,00</v>
      </c>
      <c r="C112" s="154" t="str">
        <f t="shared" si="335"/>
        <v>00:00:00,00</v>
      </c>
      <c r="D112" s="154" t="str">
        <f t="shared" si="336"/>
        <v>00:00:00,00</v>
      </c>
      <c r="E112" s="154" t="str">
        <f t="shared" si="337"/>
        <v>00:00:00,00</v>
      </c>
      <c r="F112" s="154" t="str">
        <f t="shared" si="338"/>
        <v>00:00:00,00</v>
      </c>
      <c r="G112" s="154" t="str">
        <f t="shared" si="339"/>
        <v>00:00:00,00</v>
      </c>
      <c r="H112" s="154" t="str">
        <f t="shared" si="340"/>
        <v>00:00:00,00</v>
      </c>
      <c r="I112" s="154" t="str">
        <f t="shared" si="341"/>
        <v>00:00:00,00</v>
      </c>
      <c r="J112" s="154" t="str">
        <f t="shared" si="342"/>
        <v>00:00:00,00</v>
      </c>
      <c r="K112" s="154" t="str">
        <f t="shared" si="343"/>
        <v>00:00:00,00</v>
      </c>
      <c r="L112" s="164">
        <f t="shared" si="344"/>
        <v>0</v>
      </c>
      <c r="M112" s="164" t="str">
        <f t="shared" si="345"/>
        <v>00</v>
      </c>
      <c r="N112" s="168">
        <f t="shared" si="327"/>
        <v>0</v>
      </c>
      <c r="O112" s="164" t="str">
        <f t="shared" si="346"/>
        <v/>
      </c>
      <c r="P112" s="171" t="str">
        <f t="shared" si="328"/>
        <v>0:00,00</v>
      </c>
      <c r="Q112" s="171" t="str">
        <f t="shared" si="329"/>
        <v>00:00,00</v>
      </c>
      <c r="R112" s="171" t="str">
        <f t="shared" si="347"/>
        <v>00:00,</v>
      </c>
      <c r="S112" s="270" t="str">
        <f t="shared" ref="S112" si="515">U112&amp;V112&amp;W112&amp;X112</f>
        <v/>
      </c>
      <c r="T112" s="270" t="str">
        <f>U112&amp;V112&amp;W112&amp;X112&amp;BE112&amp;BH112</f>
        <v/>
      </c>
      <c r="U112" s="281" t="str">
        <f t="shared" ref="U112" si="516">IF(Y112="","",RANK(Y112,$Y$13:$Y$372,1))</f>
        <v/>
      </c>
      <c r="V112" s="281" t="str">
        <f t="shared" ref="V112" si="517">IF(Z112="","",RANK(Z112,$Z$13:$Z$372,1))</f>
        <v/>
      </c>
      <c r="W112" s="281" t="str">
        <f t="shared" ref="W112" si="518">IF(AA112="","",RANK(AA112,$AA$13:$AA$372,1))</f>
        <v/>
      </c>
      <c r="X112" s="281" t="str">
        <f t="shared" ref="X112" si="519">IF(AB112="","",RANK(AB112,$AB$13:$AB$372,1))</f>
        <v/>
      </c>
      <c r="Y112" s="264" t="str">
        <f t="shared" ref="Y112:AB112" si="520">IFERROR(IF(AND($BE112=Y$12,$BH112=Y$11),$BZ112,""),"")</f>
        <v/>
      </c>
      <c r="Z112" s="264" t="str">
        <f t="shared" si="520"/>
        <v/>
      </c>
      <c r="AA112" s="264" t="str">
        <f t="shared" si="520"/>
        <v/>
      </c>
      <c r="AB112" s="264" t="str">
        <f t="shared" si="520"/>
        <v/>
      </c>
      <c r="AC112" s="65">
        <f t="shared" ref="AC112" si="521">AJ112</f>
        <v>34</v>
      </c>
      <c r="AD112" s="65" t="str">
        <f t="shared" ref="AD112" si="522">AK112</f>
        <v/>
      </c>
      <c r="AE112" s="65" t="s">
        <v>112</v>
      </c>
      <c r="AF112" s="246" t="str">
        <f t="shared" ref="AF112" si="523">BY112</f>
        <v/>
      </c>
      <c r="AG112" s="246" t="str">
        <f t="shared" ref="AG112" si="524">BY113</f>
        <v/>
      </c>
      <c r="AH112" s="246" t="str">
        <f t="shared" ref="AH112" si="525">BY114</f>
        <v/>
      </c>
      <c r="AI112" s="244">
        <f t="shared" ref="AI112" si="526">IF(BZ112="",0,1)</f>
        <v>0</v>
      </c>
      <c r="AJ112" s="271">
        <v>34</v>
      </c>
      <c r="AK112" s="272" t="str">
        <f>IF(INDEX('ordem de passagem'!B$13:B$132,MATCH(ajuizamento!$AJ112,'ordem de passagem'!$A$13:$A$132))=0,"",INDEX('ordem de passagem'!B$13:B$132,MATCH(ajuizamento!$AJ112,'ordem de passagem'!$A$13:$A$132)))</f>
        <v/>
      </c>
      <c r="AL112" s="273" t="str">
        <f>IF(INDEX('ordem de passagem'!C$13:C$132,MATCH(ajuizamento!$AJ112,'ordem de passagem'!$A$13:$A$132))=0,"",INDEX('ordem de passagem'!C$13:C$132,MATCH(ajuizamento!$AJ112,'ordem de passagem'!$A$13:$A$132)))</f>
        <v/>
      </c>
      <c r="AM112" s="273"/>
      <c r="AN112" s="273"/>
      <c r="AO112" s="273"/>
      <c r="AP112" s="273"/>
      <c r="AQ112" s="273"/>
      <c r="AR112" s="273"/>
      <c r="AS112" s="274" t="str">
        <f>IF(INDEX('ordem de passagem'!D$13:D$132,MATCH(ajuizamento!$AJ112,'ordem de passagem'!$A$13:$A$132))=0,"",INDEX('ordem de passagem'!D$13:D$132,MATCH(ajuizamento!$AJ112,'ordem de passagem'!$A$13:$A$132)))</f>
        <v/>
      </c>
      <c r="AT112" s="274"/>
      <c r="AU112" s="274"/>
      <c r="AV112" s="274"/>
      <c r="AW112" s="274"/>
      <c r="AX112" s="274"/>
      <c r="AY112" s="274"/>
      <c r="AZ112" s="274" t="str">
        <f>IF(INDEX('ordem de passagem'!E$13:E$132,MATCH(ajuizamento!$AJ112,'ordem de passagem'!$A$13:$A$132))=0,"",INDEX('ordem de passagem'!E$13:E$132,MATCH(ajuizamento!$AJ112,'ordem de passagem'!$A$13:$A$132)))</f>
        <v/>
      </c>
      <c r="BA112" s="274"/>
      <c r="BB112" s="274"/>
      <c r="BC112" s="274"/>
      <c r="BD112" s="274"/>
      <c r="BE112" s="275" t="str">
        <f>IF(INDEX('ordem de passagem'!F$13:F$132,MATCH(ajuizamento!$AJ112,'ordem de passagem'!$A$13:$A$132))=0,"",INDEX('ordem de passagem'!F$13:F$132,MATCH(ajuizamento!$AJ112,'ordem de passagem'!$A$13:$A$132)))</f>
        <v/>
      </c>
      <c r="BF112" s="276"/>
      <c r="BG112" s="277"/>
      <c r="BH112" s="275" t="str">
        <f>IF(INDEX('ordem de passagem'!G$13:G$132,MATCH(ajuizamento!$AJ112,'ordem de passagem'!$A$13:$A$132))=0,"",INDEX('ordem de passagem'!G$13:G$132,MATCH(ajuizamento!$AJ112,'ordem de passagem'!$A$13:$A$132)))</f>
        <v/>
      </c>
      <c r="BI112" s="276"/>
      <c r="BJ112" s="276"/>
      <c r="BK112" s="277"/>
      <c r="BL112" s="74" t="str">
        <f>IF(AL112="","",AE112)</f>
        <v/>
      </c>
      <c r="BM112" s="162"/>
      <c r="BN112" s="162"/>
      <c r="BO112" s="162"/>
      <c r="BP112" s="162"/>
      <c r="BQ112" s="162"/>
      <c r="BR112" s="162"/>
      <c r="BS112" s="162"/>
      <c r="BT112" s="162"/>
      <c r="BU112" s="162"/>
      <c r="BV112" s="162"/>
      <c r="BW112" s="162"/>
      <c r="BX112" s="172"/>
      <c r="BY112" s="174" t="str">
        <f t="shared" si="332"/>
        <v/>
      </c>
      <c r="BZ112" s="245" t="str">
        <f t="shared" si="451"/>
        <v/>
      </c>
      <c r="CA112" s="263"/>
    </row>
    <row r="113" spans="1:79" ht="19.8" customHeight="1" x14ac:dyDescent="0.3">
      <c r="A113" s="154" t="str">
        <f t="shared" si="333"/>
        <v>00:00:00,00</v>
      </c>
      <c r="B113" s="154" t="str">
        <f t="shared" si="334"/>
        <v>00:00:00,00</v>
      </c>
      <c r="C113" s="154" t="str">
        <f t="shared" si="335"/>
        <v>00:00:00,00</v>
      </c>
      <c r="D113" s="154" t="str">
        <f t="shared" si="336"/>
        <v>00:00:00,00</v>
      </c>
      <c r="E113" s="154" t="str">
        <f t="shared" si="337"/>
        <v>00:00:00,00</v>
      </c>
      <c r="F113" s="154" t="str">
        <f t="shared" si="338"/>
        <v>00:00:00,00</v>
      </c>
      <c r="G113" s="154" t="str">
        <f t="shared" si="339"/>
        <v>00:00:00,00</v>
      </c>
      <c r="H113" s="154" t="str">
        <f t="shared" si="340"/>
        <v>00:00:00,00</v>
      </c>
      <c r="I113" s="154" t="str">
        <f t="shared" si="341"/>
        <v>00:00:00,00</v>
      </c>
      <c r="J113" s="154" t="str">
        <f t="shared" si="342"/>
        <v>00:00:00,00</v>
      </c>
      <c r="K113" s="154" t="str">
        <f t="shared" si="343"/>
        <v>00:00:00,00</v>
      </c>
      <c r="L113" s="164">
        <f t="shared" si="344"/>
        <v>0</v>
      </c>
      <c r="M113" s="164" t="str">
        <f t="shared" si="345"/>
        <v>00</v>
      </c>
      <c r="N113" s="168">
        <f t="shared" si="327"/>
        <v>0</v>
      </c>
      <c r="O113" s="164" t="str">
        <f t="shared" si="346"/>
        <v/>
      </c>
      <c r="P113" s="171" t="str">
        <f t="shared" si="328"/>
        <v>0:00,00</v>
      </c>
      <c r="Q113" s="171" t="str">
        <f t="shared" si="329"/>
        <v>00:00,00</v>
      </c>
      <c r="R113" s="171" t="str">
        <f t="shared" si="347"/>
        <v>00:00,</v>
      </c>
      <c r="S113" s="270"/>
      <c r="T113" s="270"/>
      <c r="U113" s="281"/>
      <c r="V113" s="281"/>
      <c r="W113" s="281"/>
      <c r="X113" s="281"/>
      <c r="Y113" s="264"/>
      <c r="Z113" s="264"/>
      <c r="AA113" s="264"/>
      <c r="AB113" s="264"/>
      <c r="AC113" s="65">
        <f t="shared" ref="AC113" si="527">AJ112</f>
        <v>34</v>
      </c>
      <c r="AD113" s="65" t="str">
        <f t="shared" ref="AD113" si="528">AK112</f>
        <v/>
      </c>
      <c r="AE113" s="65" t="s">
        <v>113</v>
      </c>
      <c r="AF113" s="246"/>
      <c r="AG113" s="246"/>
      <c r="AH113" s="246"/>
      <c r="AI113" s="244"/>
      <c r="AJ113" s="271"/>
      <c r="AK113" s="272"/>
      <c r="AL113" s="273"/>
      <c r="AM113" s="273"/>
      <c r="AN113" s="273"/>
      <c r="AO113" s="273"/>
      <c r="AP113" s="273"/>
      <c r="AQ113" s="273"/>
      <c r="AR113" s="273"/>
      <c r="AS113" s="274"/>
      <c r="AT113" s="274"/>
      <c r="AU113" s="274"/>
      <c r="AV113" s="274"/>
      <c r="AW113" s="274"/>
      <c r="AX113" s="274"/>
      <c r="AY113" s="274"/>
      <c r="AZ113" s="274"/>
      <c r="BA113" s="274"/>
      <c r="BB113" s="274"/>
      <c r="BC113" s="274"/>
      <c r="BD113" s="274"/>
      <c r="BE113" s="275"/>
      <c r="BF113" s="276"/>
      <c r="BG113" s="277"/>
      <c r="BH113" s="275"/>
      <c r="BI113" s="276"/>
      <c r="BJ113" s="276"/>
      <c r="BK113" s="277"/>
      <c r="BL113" s="74" t="str">
        <f>IF(AL112="","",AE113)</f>
        <v/>
      </c>
      <c r="BM113" s="163"/>
      <c r="BN113" s="163"/>
      <c r="BO113" s="163"/>
      <c r="BP113" s="163"/>
      <c r="BQ113" s="163"/>
      <c r="BR113" s="163"/>
      <c r="BS113" s="163"/>
      <c r="BT113" s="163"/>
      <c r="BU113" s="163"/>
      <c r="BV113" s="163"/>
      <c r="BW113" s="163"/>
      <c r="BX113" s="172"/>
      <c r="BY113" s="174" t="str">
        <f t="shared" si="332"/>
        <v/>
      </c>
      <c r="BZ113" s="245"/>
      <c r="CA113" s="263"/>
    </row>
    <row r="114" spans="1:79" ht="19.8" customHeight="1" x14ac:dyDescent="0.3">
      <c r="A114" s="154" t="str">
        <f t="shared" si="333"/>
        <v>00:00:00,00</v>
      </c>
      <c r="B114" s="154" t="str">
        <f t="shared" si="334"/>
        <v>00:00:00,00</v>
      </c>
      <c r="C114" s="154" t="str">
        <f t="shared" si="335"/>
        <v>00:00:00,00</v>
      </c>
      <c r="D114" s="154" t="str">
        <f t="shared" si="336"/>
        <v>00:00:00,00</v>
      </c>
      <c r="E114" s="154" t="str">
        <f t="shared" si="337"/>
        <v>00:00:00,00</v>
      </c>
      <c r="F114" s="154" t="str">
        <f t="shared" si="338"/>
        <v>00:00:00,00</v>
      </c>
      <c r="G114" s="154" t="str">
        <f t="shared" si="339"/>
        <v>00:00:00,00</v>
      </c>
      <c r="H114" s="154" t="str">
        <f t="shared" si="340"/>
        <v>00:00:00,00</v>
      </c>
      <c r="I114" s="154" t="str">
        <f t="shared" si="341"/>
        <v>00:00:00,00</v>
      </c>
      <c r="J114" s="154" t="str">
        <f t="shared" si="342"/>
        <v>00:00:00,00</v>
      </c>
      <c r="K114" s="154" t="str">
        <f t="shared" si="343"/>
        <v>00:00:00,00</v>
      </c>
      <c r="L114" s="164">
        <f t="shared" si="344"/>
        <v>0</v>
      </c>
      <c r="M114" s="164" t="str">
        <f t="shared" si="345"/>
        <v>00</v>
      </c>
      <c r="N114" s="168">
        <f t="shared" si="327"/>
        <v>0</v>
      </c>
      <c r="O114" s="164" t="str">
        <f t="shared" si="346"/>
        <v/>
      </c>
      <c r="P114" s="171" t="str">
        <f t="shared" si="328"/>
        <v>0:00,00</v>
      </c>
      <c r="Q114" s="171" t="str">
        <f t="shared" si="329"/>
        <v>00:00,00</v>
      </c>
      <c r="R114" s="171" t="str">
        <f t="shared" si="347"/>
        <v>00:00,</v>
      </c>
      <c r="S114" s="270"/>
      <c r="T114" s="270"/>
      <c r="U114" s="281"/>
      <c r="V114" s="281"/>
      <c r="W114" s="281"/>
      <c r="X114" s="281"/>
      <c r="Y114" s="264"/>
      <c r="Z114" s="264"/>
      <c r="AA114" s="264"/>
      <c r="AB114" s="264"/>
      <c r="AC114" s="65">
        <f t="shared" ref="AC114:AD114" si="529">AJ112</f>
        <v>34</v>
      </c>
      <c r="AD114" s="65" t="str">
        <f t="shared" si="529"/>
        <v/>
      </c>
      <c r="AE114" s="65" t="s">
        <v>114</v>
      </c>
      <c r="AF114" s="246"/>
      <c r="AG114" s="246"/>
      <c r="AH114" s="246"/>
      <c r="AI114" s="244"/>
      <c r="AJ114" s="271"/>
      <c r="AK114" s="272"/>
      <c r="AL114" s="273"/>
      <c r="AM114" s="273"/>
      <c r="AN114" s="273"/>
      <c r="AO114" s="273"/>
      <c r="AP114" s="273"/>
      <c r="AQ114" s="273"/>
      <c r="AR114" s="273"/>
      <c r="AS114" s="274"/>
      <c r="AT114" s="274"/>
      <c r="AU114" s="274"/>
      <c r="AV114" s="274"/>
      <c r="AW114" s="274"/>
      <c r="AX114" s="274"/>
      <c r="AY114" s="274"/>
      <c r="AZ114" s="274"/>
      <c r="BA114" s="274"/>
      <c r="BB114" s="274"/>
      <c r="BC114" s="274"/>
      <c r="BD114" s="274"/>
      <c r="BE114" s="278"/>
      <c r="BF114" s="279"/>
      <c r="BG114" s="280"/>
      <c r="BH114" s="278"/>
      <c r="BI114" s="279"/>
      <c r="BJ114" s="279"/>
      <c r="BK114" s="280"/>
      <c r="BL114" s="74" t="str">
        <f>IF(AL112="","",AE114)</f>
        <v/>
      </c>
      <c r="BM114" s="163"/>
      <c r="BN114" s="163"/>
      <c r="BO114" s="163"/>
      <c r="BP114" s="163"/>
      <c r="BQ114" s="163"/>
      <c r="BR114" s="163"/>
      <c r="BS114" s="163"/>
      <c r="BT114" s="163"/>
      <c r="BU114" s="163"/>
      <c r="BV114" s="163"/>
      <c r="BW114" s="163"/>
      <c r="BX114" s="172"/>
      <c r="BY114" s="174" t="str">
        <f t="shared" si="332"/>
        <v/>
      </c>
      <c r="BZ114" s="245"/>
      <c r="CA114" s="263"/>
    </row>
    <row r="115" spans="1:79" ht="19.8" customHeight="1" x14ac:dyDescent="0.3">
      <c r="A115" s="154" t="str">
        <f t="shared" si="333"/>
        <v>00:00:00,00</v>
      </c>
      <c r="B115" s="154" t="str">
        <f t="shared" si="334"/>
        <v>00:00:00,00</v>
      </c>
      <c r="C115" s="154" t="str">
        <f t="shared" si="335"/>
        <v>00:00:00,00</v>
      </c>
      <c r="D115" s="154" t="str">
        <f t="shared" si="336"/>
        <v>00:00:00,00</v>
      </c>
      <c r="E115" s="154" t="str">
        <f t="shared" si="337"/>
        <v>00:00:00,00</v>
      </c>
      <c r="F115" s="154" t="str">
        <f t="shared" si="338"/>
        <v>00:00:00,00</v>
      </c>
      <c r="G115" s="154" t="str">
        <f t="shared" si="339"/>
        <v>00:00:00,00</v>
      </c>
      <c r="H115" s="154" t="str">
        <f t="shared" si="340"/>
        <v>00:00:00,00</v>
      </c>
      <c r="I115" s="154" t="str">
        <f t="shared" si="341"/>
        <v>00:00:00,00</v>
      </c>
      <c r="J115" s="154" t="str">
        <f t="shared" si="342"/>
        <v>00:00:00,00</v>
      </c>
      <c r="K115" s="154" t="str">
        <f t="shared" si="343"/>
        <v>00:00:00,00</v>
      </c>
      <c r="L115" s="164">
        <f t="shared" si="344"/>
        <v>0</v>
      </c>
      <c r="M115" s="164" t="str">
        <f t="shared" si="345"/>
        <v>00</v>
      </c>
      <c r="N115" s="168">
        <f t="shared" si="327"/>
        <v>0</v>
      </c>
      <c r="O115" s="164" t="str">
        <f t="shared" si="346"/>
        <v/>
      </c>
      <c r="P115" s="171" t="str">
        <f t="shared" si="328"/>
        <v>0:00,00</v>
      </c>
      <c r="Q115" s="171" t="str">
        <f t="shared" si="329"/>
        <v>00:00,00</v>
      </c>
      <c r="R115" s="171" t="str">
        <f t="shared" si="347"/>
        <v>00:00,</v>
      </c>
      <c r="S115" s="270" t="str">
        <f t="shared" ref="S115" si="530">U115&amp;V115&amp;W115&amp;X115</f>
        <v/>
      </c>
      <c r="T115" s="270" t="str">
        <f>U115&amp;V115&amp;W115&amp;X115&amp;BE115&amp;BH115</f>
        <v/>
      </c>
      <c r="U115" s="281" t="str">
        <f t="shared" ref="U115" si="531">IF(Y115="","",RANK(Y115,$Y$13:$Y$372,1))</f>
        <v/>
      </c>
      <c r="V115" s="281" t="str">
        <f t="shared" ref="V115" si="532">IF(Z115="","",RANK(Z115,$Z$13:$Z$372,1))</f>
        <v/>
      </c>
      <c r="W115" s="281" t="str">
        <f t="shared" ref="W115" si="533">IF(AA115="","",RANK(AA115,$AA$13:$AA$372,1))</f>
        <v/>
      </c>
      <c r="X115" s="281" t="str">
        <f t="shared" ref="X115" si="534">IF(AB115="","",RANK(AB115,$AB$13:$AB$372,1))</f>
        <v/>
      </c>
      <c r="Y115" s="264" t="str">
        <f t="shared" ref="Y115:AB115" si="535">IFERROR(IF(AND($BE115=Y$12,$BH115=Y$11),$BZ115,""),"")</f>
        <v/>
      </c>
      <c r="Z115" s="264" t="str">
        <f t="shared" si="535"/>
        <v/>
      </c>
      <c r="AA115" s="264" t="str">
        <f t="shared" si="535"/>
        <v/>
      </c>
      <c r="AB115" s="264" t="str">
        <f t="shared" si="535"/>
        <v/>
      </c>
      <c r="AC115" s="65">
        <f t="shared" ref="AC115" si="536">AJ115</f>
        <v>35</v>
      </c>
      <c r="AD115" s="65" t="str">
        <f t="shared" ref="AD115" si="537">AK115</f>
        <v/>
      </c>
      <c r="AE115" s="65" t="s">
        <v>112</v>
      </c>
      <c r="AF115" s="246" t="str">
        <f t="shared" ref="AF115" si="538">BY115</f>
        <v/>
      </c>
      <c r="AG115" s="246" t="str">
        <f t="shared" ref="AG115" si="539">BY116</f>
        <v/>
      </c>
      <c r="AH115" s="246" t="str">
        <f t="shared" ref="AH115" si="540">BY117</f>
        <v/>
      </c>
      <c r="AI115" s="244">
        <f t="shared" ref="AI115" si="541">IF(BZ115="",0,1)</f>
        <v>0</v>
      </c>
      <c r="AJ115" s="271">
        <v>35</v>
      </c>
      <c r="AK115" s="272" t="str">
        <f>IF(INDEX('ordem de passagem'!B$13:B$132,MATCH(ajuizamento!$AJ115,'ordem de passagem'!$A$13:$A$132))=0,"",INDEX('ordem de passagem'!B$13:B$132,MATCH(ajuizamento!$AJ115,'ordem de passagem'!$A$13:$A$132)))</f>
        <v/>
      </c>
      <c r="AL115" s="273" t="str">
        <f>IF(INDEX('ordem de passagem'!C$13:C$132,MATCH(ajuizamento!$AJ115,'ordem de passagem'!$A$13:$A$132))=0,"",INDEX('ordem de passagem'!C$13:C$132,MATCH(ajuizamento!$AJ115,'ordem de passagem'!$A$13:$A$132)))</f>
        <v/>
      </c>
      <c r="AM115" s="273"/>
      <c r="AN115" s="273"/>
      <c r="AO115" s="273"/>
      <c r="AP115" s="273"/>
      <c r="AQ115" s="273"/>
      <c r="AR115" s="273"/>
      <c r="AS115" s="274" t="str">
        <f>IF(INDEX('ordem de passagem'!D$13:D$132,MATCH(ajuizamento!$AJ115,'ordem de passagem'!$A$13:$A$132))=0,"",INDEX('ordem de passagem'!D$13:D$132,MATCH(ajuizamento!$AJ115,'ordem de passagem'!$A$13:$A$132)))</f>
        <v/>
      </c>
      <c r="AT115" s="274"/>
      <c r="AU115" s="274"/>
      <c r="AV115" s="274"/>
      <c r="AW115" s="274"/>
      <c r="AX115" s="274"/>
      <c r="AY115" s="274"/>
      <c r="AZ115" s="274" t="str">
        <f>IF(INDEX('ordem de passagem'!E$13:E$132,MATCH(ajuizamento!$AJ115,'ordem de passagem'!$A$13:$A$132))=0,"",INDEX('ordem de passagem'!E$13:E$132,MATCH(ajuizamento!$AJ115,'ordem de passagem'!$A$13:$A$132)))</f>
        <v/>
      </c>
      <c r="BA115" s="274"/>
      <c r="BB115" s="274"/>
      <c r="BC115" s="274"/>
      <c r="BD115" s="274"/>
      <c r="BE115" s="275" t="str">
        <f>IF(INDEX('ordem de passagem'!F$13:F$132,MATCH(ajuizamento!$AJ115,'ordem de passagem'!$A$13:$A$132))=0,"",INDEX('ordem de passagem'!F$13:F$132,MATCH(ajuizamento!$AJ115,'ordem de passagem'!$A$13:$A$132)))</f>
        <v/>
      </c>
      <c r="BF115" s="276"/>
      <c r="BG115" s="277"/>
      <c r="BH115" s="275" t="str">
        <f>IF(INDEX('ordem de passagem'!G$13:G$132,MATCH(ajuizamento!$AJ115,'ordem de passagem'!$A$13:$A$132))=0,"",INDEX('ordem de passagem'!G$13:G$132,MATCH(ajuizamento!$AJ115,'ordem de passagem'!$A$13:$A$132)))</f>
        <v/>
      </c>
      <c r="BI115" s="276"/>
      <c r="BJ115" s="276"/>
      <c r="BK115" s="277"/>
      <c r="BL115" s="74" t="str">
        <f>IF(AL115="","",AE115)</f>
        <v/>
      </c>
      <c r="BM115" s="162"/>
      <c r="BN115" s="162"/>
      <c r="BO115" s="162"/>
      <c r="BP115" s="162"/>
      <c r="BQ115" s="162"/>
      <c r="BR115" s="162"/>
      <c r="BS115" s="162"/>
      <c r="BT115" s="162"/>
      <c r="BU115" s="162"/>
      <c r="BV115" s="162"/>
      <c r="BW115" s="162"/>
      <c r="BX115" s="172"/>
      <c r="BY115" s="174" t="str">
        <f t="shared" si="332"/>
        <v/>
      </c>
      <c r="BZ115" s="245" t="str">
        <f t="shared" si="451"/>
        <v/>
      </c>
      <c r="CA115" s="263"/>
    </row>
    <row r="116" spans="1:79" ht="19.8" customHeight="1" x14ac:dyDescent="0.3">
      <c r="A116" s="154" t="str">
        <f t="shared" si="333"/>
        <v>00:00:00,00</v>
      </c>
      <c r="B116" s="154" t="str">
        <f t="shared" si="334"/>
        <v>00:00:00,00</v>
      </c>
      <c r="C116" s="154" t="str">
        <f t="shared" si="335"/>
        <v>00:00:00,00</v>
      </c>
      <c r="D116" s="154" t="str">
        <f t="shared" si="336"/>
        <v>00:00:00,00</v>
      </c>
      <c r="E116" s="154" t="str">
        <f t="shared" si="337"/>
        <v>00:00:00,00</v>
      </c>
      <c r="F116" s="154" t="str">
        <f t="shared" si="338"/>
        <v>00:00:00,00</v>
      </c>
      <c r="G116" s="154" t="str">
        <f t="shared" si="339"/>
        <v>00:00:00,00</v>
      </c>
      <c r="H116" s="154" t="str">
        <f t="shared" si="340"/>
        <v>00:00:00,00</v>
      </c>
      <c r="I116" s="154" t="str">
        <f t="shared" si="341"/>
        <v>00:00:00,00</v>
      </c>
      <c r="J116" s="154" t="str">
        <f t="shared" si="342"/>
        <v>00:00:00,00</v>
      </c>
      <c r="K116" s="154" t="str">
        <f t="shared" si="343"/>
        <v>00:00:00,00</v>
      </c>
      <c r="L116" s="164">
        <f t="shared" si="344"/>
        <v>0</v>
      </c>
      <c r="M116" s="164" t="str">
        <f t="shared" si="345"/>
        <v>00</v>
      </c>
      <c r="N116" s="168">
        <f t="shared" si="327"/>
        <v>0</v>
      </c>
      <c r="O116" s="164" t="str">
        <f t="shared" si="346"/>
        <v/>
      </c>
      <c r="P116" s="171" t="str">
        <f t="shared" si="328"/>
        <v>0:00,00</v>
      </c>
      <c r="Q116" s="171" t="str">
        <f t="shared" si="329"/>
        <v>00:00,00</v>
      </c>
      <c r="R116" s="171" t="str">
        <f t="shared" si="347"/>
        <v>00:00,</v>
      </c>
      <c r="S116" s="270"/>
      <c r="T116" s="270"/>
      <c r="U116" s="281"/>
      <c r="V116" s="281"/>
      <c r="W116" s="281"/>
      <c r="X116" s="281"/>
      <c r="Y116" s="264"/>
      <c r="Z116" s="264"/>
      <c r="AA116" s="264"/>
      <c r="AB116" s="264"/>
      <c r="AC116" s="65">
        <f t="shared" ref="AC116" si="542">AJ115</f>
        <v>35</v>
      </c>
      <c r="AD116" s="65" t="str">
        <f t="shared" ref="AD116" si="543">AK115</f>
        <v/>
      </c>
      <c r="AE116" s="65" t="s">
        <v>113</v>
      </c>
      <c r="AF116" s="246"/>
      <c r="AG116" s="246"/>
      <c r="AH116" s="246"/>
      <c r="AI116" s="244"/>
      <c r="AJ116" s="271"/>
      <c r="AK116" s="272"/>
      <c r="AL116" s="273"/>
      <c r="AM116" s="273"/>
      <c r="AN116" s="273"/>
      <c r="AO116" s="273"/>
      <c r="AP116" s="273"/>
      <c r="AQ116" s="273"/>
      <c r="AR116" s="273"/>
      <c r="AS116" s="274"/>
      <c r="AT116" s="274"/>
      <c r="AU116" s="274"/>
      <c r="AV116" s="274"/>
      <c r="AW116" s="274"/>
      <c r="AX116" s="274"/>
      <c r="AY116" s="274"/>
      <c r="AZ116" s="274"/>
      <c r="BA116" s="274"/>
      <c r="BB116" s="274"/>
      <c r="BC116" s="274"/>
      <c r="BD116" s="274"/>
      <c r="BE116" s="275"/>
      <c r="BF116" s="276"/>
      <c r="BG116" s="277"/>
      <c r="BH116" s="275"/>
      <c r="BI116" s="276"/>
      <c r="BJ116" s="276"/>
      <c r="BK116" s="277"/>
      <c r="BL116" s="74" t="str">
        <f>IF(AL115="","",AE116)</f>
        <v/>
      </c>
      <c r="BM116" s="163"/>
      <c r="BN116" s="163"/>
      <c r="BO116" s="163"/>
      <c r="BP116" s="163"/>
      <c r="BQ116" s="163"/>
      <c r="BR116" s="163"/>
      <c r="BS116" s="163"/>
      <c r="BT116" s="163"/>
      <c r="BU116" s="163"/>
      <c r="BV116" s="163"/>
      <c r="BW116" s="163"/>
      <c r="BX116" s="172"/>
      <c r="BY116" s="174" t="str">
        <f t="shared" si="332"/>
        <v/>
      </c>
      <c r="BZ116" s="245"/>
      <c r="CA116" s="263"/>
    </row>
    <row r="117" spans="1:79" ht="19.8" customHeight="1" x14ac:dyDescent="0.3">
      <c r="A117" s="154" t="str">
        <f t="shared" si="333"/>
        <v>00:00:00,00</v>
      </c>
      <c r="B117" s="154" t="str">
        <f t="shared" si="334"/>
        <v>00:00:00,00</v>
      </c>
      <c r="C117" s="154" t="str">
        <f t="shared" si="335"/>
        <v>00:00:00,00</v>
      </c>
      <c r="D117" s="154" t="str">
        <f t="shared" si="336"/>
        <v>00:00:00,00</v>
      </c>
      <c r="E117" s="154" t="str">
        <f t="shared" si="337"/>
        <v>00:00:00,00</v>
      </c>
      <c r="F117" s="154" t="str">
        <f t="shared" si="338"/>
        <v>00:00:00,00</v>
      </c>
      <c r="G117" s="154" t="str">
        <f t="shared" si="339"/>
        <v>00:00:00,00</v>
      </c>
      <c r="H117" s="154" t="str">
        <f t="shared" si="340"/>
        <v>00:00:00,00</v>
      </c>
      <c r="I117" s="154" t="str">
        <f t="shared" si="341"/>
        <v>00:00:00,00</v>
      </c>
      <c r="J117" s="154" t="str">
        <f t="shared" si="342"/>
        <v>00:00:00,00</v>
      </c>
      <c r="K117" s="154" t="str">
        <f t="shared" si="343"/>
        <v>00:00:00,00</v>
      </c>
      <c r="L117" s="164">
        <f t="shared" si="344"/>
        <v>0</v>
      </c>
      <c r="M117" s="164" t="str">
        <f t="shared" si="345"/>
        <v>00</v>
      </c>
      <c r="N117" s="168">
        <f t="shared" si="327"/>
        <v>0</v>
      </c>
      <c r="O117" s="164" t="str">
        <f t="shared" si="346"/>
        <v/>
      </c>
      <c r="P117" s="171" t="str">
        <f t="shared" si="328"/>
        <v>0:00,00</v>
      </c>
      <c r="Q117" s="171" t="str">
        <f t="shared" si="329"/>
        <v>00:00,00</v>
      </c>
      <c r="R117" s="171" t="str">
        <f t="shared" si="347"/>
        <v>00:00,</v>
      </c>
      <c r="S117" s="270"/>
      <c r="T117" s="270"/>
      <c r="U117" s="281"/>
      <c r="V117" s="281"/>
      <c r="W117" s="281"/>
      <c r="X117" s="281"/>
      <c r="Y117" s="264"/>
      <c r="Z117" s="264"/>
      <c r="AA117" s="264"/>
      <c r="AB117" s="264"/>
      <c r="AC117" s="65">
        <f t="shared" ref="AC117:AD117" si="544">AJ115</f>
        <v>35</v>
      </c>
      <c r="AD117" s="65" t="str">
        <f t="shared" si="544"/>
        <v/>
      </c>
      <c r="AE117" s="65" t="s">
        <v>114</v>
      </c>
      <c r="AF117" s="246"/>
      <c r="AG117" s="246"/>
      <c r="AH117" s="246"/>
      <c r="AI117" s="244"/>
      <c r="AJ117" s="271"/>
      <c r="AK117" s="272"/>
      <c r="AL117" s="273"/>
      <c r="AM117" s="273"/>
      <c r="AN117" s="273"/>
      <c r="AO117" s="273"/>
      <c r="AP117" s="273"/>
      <c r="AQ117" s="273"/>
      <c r="AR117" s="273"/>
      <c r="AS117" s="274"/>
      <c r="AT117" s="274"/>
      <c r="AU117" s="274"/>
      <c r="AV117" s="274"/>
      <c r="AW117" s="274"/>
      <c r="AX117" s="274"/>
      <c r="AY117" s="274"/>
      <c r="AZ117" s="274"/>
      <c r="BA117" s="274"/>
      <c r="BB117" s="274"/>
      <c r="BC117" s="274"/>
      <c r="BD117" s="274"/>
      <c r="BE117" s="278"/>
      <c r="BF117" s="279"/>
      <c r="BG117" s="280"/>
      <c r="BH117" s="278"/>
      <c r="BI117" s="279"/>
      <c r="BJ117" s="279"/>
      <c r="BK117" s="280"/>
      <c r="BL117" s="74" t="str">
        <f>IF(AL115="","",AE117)</f>
        <v/>
      </c>
      <c r="BM117" s="163"/>
      <c r="BN117" s="163"/>
      <c r="BO117" s="163"/>
      <c r="BP117" s="163"/>
      <c r="BQ117" s="163"/>
      <c r="BR117" s="163"/>
      <c r="BS117" s="163"/>
      <c r="BT117" s="163"/>
      <c r="BU117" s="163"/>
      <c r="BV117" s="163"/>
      <c r="BW117" s="163"/>
      <c r="BX117" s="172"/>
      <c r="BY117" s="174" t="str">
        <f t="shared" si="332"/>
        <v/>
      </c>
      <c r="BZ117" s="245"/>
      <c r="CA117" s="263"/>
    </row>
    <row r="118" spans="1:79" ht="19.8" customHeight="1" x14ac:dyDescent="0.3">
      <c r="A118" s="154" t="str">
        <f t="shared" si="333"/>
        <v>00:00:00,00</v>
      </c>
      <c r="B118" s="154" t="str">
        <f t="shared" si="334"/>
        <v>00:00:00,00</v>
      </c>
      <c r="C118" s="154" t="str">
        <f t="shared" si="335"/>
        <v>00:00:00,00</v>
      </c>
      <c r="D118" s="154" t="str">
        <f t="shared" si="336"/>
        <v>00:00:00,00</v>
      </c>
      <c r="E118" s="154" t="str">
        <f t="shared" si="337"/>
        <v>00:00:00,00</v>
      </c>
      <c r="F118" s="154" t="str">
        <f t="shared" si="338"/>
        <v>00:00:00,00</v>
      </c>
      <c r="G118" s="154" t="str">
        <f t="shared" si="339"/>
        <v>00:00:00,00</v>
      </c>
      <c r="H118" s="154" t="str">
        <f t="shared" si="340"/>
        <v>00:00:00,00</v>
      </c>
      <c r="I118" s="154" t="str">
        <f t="shared" si="341"/>
        <v>00:00:00,00</v>
      </c>
      <c r="J118" s="154" t="str">
        <f t="shared" si="342"/>
        <v>00:00:00,00</v>
      </c>
      <c r="K118" s="154" t="str">
        <f t="shared" si="343"/>
        <v>00:00:00,00</v>
      </c>
      <c r="L118" s="164">
        <f t="shared" si="344"/>
        <v>0</v>
      </c>
      <c r="M118" s="164" t="str">
        <f t="shared" si="345"/>
        <v>00</v>
      </c>
      <c r="N118" s="168">
        <f t="shared" si="327"/>
        <v>0</v>
      </c>
      <c r="O118" s="164" t="str">
        <f t="shared" si="346"/>
        <v/>
      </c>
      <c r="P118" s="171" t="str">
        <f t="shared" si="328"/>
        <v>0:00,00</v>
      </c>
      <c r="Q118" s="171" t="str">
        <f t="shared" si="329"/>
        <v>00:00,00</v>
      </c>
      <c r="R118" s="171" t="str">
        <f t="shared" si="347"/>
        <v>00:00,</v>
      </c>
      <c r="S118" s="270" t="str">
        <f t="shared" ref="S118" si="545">U118&amp;V118&amp;W118&amp;X118</f>
        <v/>
      </c>
      <c r="T118" s="270" t="str">
        <f>U118&amp;V118&amp;W118&amp;X118&amp;BE118&amp;BH118</f>
        <v/>
      </c>
      <c r="U118" s="281" t="str">
        <f t="shared" ref="U118" si="546">IF(Y118="","",RANK(Y118,$Y$13:$Y$372,1))</f>
        <v/>
      </c>
      <c r="V118" s="281" t="str">
        <f t="shared" ref="V118" si="547">IF(Z118="","",RANK(Z118,$Z$13:$Z$372,1))</f>
        <v/>
      </c>
      <c r="W118" s="281" t="str">
        <f t="shared" ref="W118" si="548">IF(AA118="","",RANK(AA118,$AA$13:$AA$372,1))</f>
        <v/>
      </c>
      <c r="X118" s="281" t="str">
        <f t="shared" ref="X118" si="549">IF(AB118="","",RANK(AB118,$AB$13:$AB$372,1))</f>
        <v/>
      </c>
      <c r="Y118" s="264" t="str">
        <f t="shared" ref="Y118:AB118" si="550">IFERROR(IF(AND($BE118=Y$12,$BH118=Y$11),$BZ118,""),"")</f>
        <v/>
      </c>
      <c r="Z118" s="264" t="str">
        <f t="shared" si="550"/>
        <v/>
      </c>
      <c r="AA118" s="264" t="str">
        <f t="shared" si="550"/>
        <v/>
      </c>
      <c r="AB118" s="264" t="str">
        <f t="shared" si="550"/>
        <v/>
      </c>
      <c r="AC118" s="65">
        <f t="shared" ref="AC118" si="551">AJ118</f>
        <v>36</v>
      </c>
      <c r="AD118" s="65" t="str">
        <f t="shared" ref="AD118" si="552">AK118</f>
        <v/>
      </c>
      <c r="AE118" s="65" t="s">
        <v>112</v>
      </c>
      <c r="AF118" s="246" t="str">
        <f t="shared" ref="AF118" si="553">BY118</f>
        <v/>
      </c>
      <c r="AG118" s="246" t="str">
        <f t="shared" ref="AG118" si="554">BY119</f>
        <v/>
      </c>
      <c r="AH118" s="246" t="str">
        <f t="shared" ref="AH118" si="555">BY120</f>
        <v/>
      </c>
      <c r="AI118" s="244">
        <f t="shared" ref="AI118" si="556">IF(BZ118="",0,1)</f>
        <v>0</v>
      </c>
      <c r="AJ118" s="271">
        <v>36</v>
      </c>
      <c r="AK118" s="272" t="str">
        <f>IF(INDEX('ordem de passagem'!B$13:B$132,MATCH(ajuizamento!$AJ118,'ordem de passagem'!$A$13:$A$132))=0,"",INDEX('ordem de passagem'!B$13:B$132,MATCH(ajuizamento!$AJ118,'ordem de passagem'!$A$13:$A$132)))</f>
        <v/>
      </c>
      <c r="AL118" s="273" t="str">
        <f>IF(INDEX('ordem de passagem'!C$13:C$132,MATCH(ajuizamento!$AJ118,'ordem de passagem'!$A$13:$A$132))=0,"",INDEX('ordem de passagem'!C$13:C$132,MATCH(ajuizamento!$AJ118,'ordem de passagem'!$A$13:$A$132)))</f>
        <v/>
      </c>
      <c r="AM118" s="273"/>
      <c r="AN118" s="273"/>
      <c r="AO118" s="273"/>
      <c r="AP118" s="273"/>
      <c r="AQ118" s="273"/>
      <c r="AR118" s="273"/>
      <c r="AS118" s="274" t="str">
        <f>IF(INDEX('ordem de passagem'!D$13:D$132,MATCH(ajuizamento!$AJ118,'ordem de passagem'!$A$13:$A$132))=0,"",INDEX('ordem de passagem'!D$13:D$132,MATCH(ajuizamento!$AJ118,'ordem de passagem'!$A$13:$A$132)))</f>
        <v/>
      </c>
      <c r="AT118" s="274"/>
      <c r="AU118" s="274"/>
      <c r="AV118" s="274"/>
      <c r="AW118" s="274"/>
      <c r="AX118" s="274"/>
      <c r="AY118" s="274"/>
      <c r="AZ118" s="274" t="str">
        <f>IF(INDEX('ordem de passagem'!E$13:E$132,MATCH(ajuizamento!$AJ118,'ordem de passagem'!$A$13:$A$132))=0,"",INDEX('ordem de passagem'!E$13:E$132,MATCH(ajuizamento!$AJ118,'ordem de passagem'!$A$13:$A$132)))</f>
        <v/>
      </c>
      <c r="BA118" s="274"/>
      <c r="BB118" s="274"/>
      <c r="BC118" s="274"/>
      <c r="BD118" s="274"/>
      <c r="BE118" s="275" t="str">
        <f>IF(INDEX('ordem de passagem'!F$13:F$132,MATCH(ajuizamento!$AJ118,'ordem de passagem'!$A$13:$A$132))=0,"",INDEX('ordem de passagem'!F$13:F$132,MATCH(ajuizamento!$AJ118,'ordem de passagem'!$A$13:$A$132)))</f>
        <v/>
      </c>
      <c r="BF118" s="276"/>
      <c r="BG118" s="277"/>
      <c r="BH118" s="275" t="str">
        <f>IF(INDEX('ordem de passagem'!G$13:G$132,MATCH(ajuizamento!$AJ118,'ordem de passagem'!$A$13:$A$132))=0,"",INDEX('ordem de passagem'!G$13:G$132,MATCH(ajuizamento!$AJ118,'ordem de passagem'!$A$13:$A$132)))</f>
        <v/>
      </c>
      <c r="BI118" s="276"/>
      <c r="BJ118" s="276"/>
      <c r="BK118" s="277"/>
      <c r="BL118" s="74" t="str">
        <f>IF(AL118="","",AE118)</f>
        <v/>
      </c>
      <c r="BM118" s="162"/>
      <c r="BN118" s="162"/>
      <c r="BO118" s="162"/>
      <c r="BP118" s="162"/>
      <c r="BQ118" s="162"/>
      <c r="BR118" s="162"/>
      <c r="BS118" s="162"/>
      <c r="BT118" s="162"/>
      <c r="BU118" s="162"/>
      <c r="BV118" s="162"/>
      <c r="BW118" s="162"/>
      <c r="BX118" s="172"/>
      <c r="BY118" s="174" t="str">
        <f t="shared" si="332"/>
        <v/>
      </c>
      <c r="BZ118" s="245" t="str">
        <f t="shared" si="451"/>
        <v/>
      </c>
      <c r="CA118" s="263"/>
    </row>
    <row r="119" spans="1:79" ht="19.8" customHeight="1" x14ac:dyDescent="0.3">
      <c r="A119" s="154" t="str">
        <f t="shared" si="333"/>
        <v>00:00:00,00</v>
      </c>
      <c r="B119" s="154" t="str">
        <f t="shared" si="334"/>
        <v>00:00:00,00</v>
      </c>
      <c r="C119" s="154" t="str">
        <f t="shared" si="335"/>
        <v>00:00:00,00</v>
      </c>
      <c r="D119" s="154" t="str">
        <f t="shared" si="336"/>
        <v>00:00:00,00</v>
      </c>
      <c r="E119" s="154" t="str">
        <f t="shared" si="337"/>
        <v>00:00:00,00</v>
      </c>
      <c r="F119" s="154" t="str">
        <f t="shared" si="338"/>
        <v>00:00:00,00</v>
      </c>
      <c r="G119" s="154" t="str">
        <f t="shared" si="339"/>
        <v>00:00:00,00</v>
      </c>
      <c r="H119" s="154" t="str">
        <f t="shared" si="340"/>
        <v>00:00:00,00</v>
      </c>
      <c r="I119" s="154" t="str">
        <f t="shared" si="341"/>
        <v>00:00:00,00</v>
      </c>
      <c r="J119" s="154" t="str">
        <f t="shared" si="342"/>
        <v>00:00:00,00</v>
      </c>
      <c r="K119" s="154" t="str">
        <f t="shared" si="343"/>
        <v>00:00:00,00</v>
      </c>
      <c r="L119" s="164">
        <f t="shared" si="344"/>
        <v>0</v>
      </c>
      <c r="M119" s="164" t="str">
        <f t="shared" si="345"/>
        <v>00</v>
      </c>
      <c r="N119" s="168">
        <f t="shared" si="327"/>
        <v>0</v>
      </c>
      <c r="O119" s="164" t="str">
        <f t="shared" si="346"/>
        <v/>
      </c>
      <c r="P119" s="171" t="str">
        <f t="shared" si="328"/>
        <v>0:00,00</v>
      </c>
      <c r="Q119" s="171" t="str">
        <f t="shared" si="329"/>
        <v>00:00,00</v>
      </c>
      <c r="R119" s="171" t="str">
        <f t="shared" si="347"/>
        <v>00:00,</v>
      </c>
      <c r="S119" s="270"/>
      <c r="T119" s="270"/>
      <c r="U119" s="281"/>
      <c r="V119" s="281"/>
      <c r="W119" s="281"/>
      <c r="X119" s="281"/>
      <c r="Y119" s="264"/>
      <c r="Z119" s="264"/>
      <c r="AA119" s="264"/>
      <c r="AB119" s="264"/>
      <c r="AC119" s="65">
        <f t="shared" ref="AC119" si="557">AJ118</f>
        <v>36</v>
      </c>
      <c r="AD119" s="65" t="str">
        <f t="shared" ref="AD119" si="558">AK118</f>
        <v/>
      </c>
      <c r="AE119" s="65" t="s">
        <v>113</v>
      </c>
      <c r="AF119" s="246"/>
      <c r="AG119" s="246"/>
      <c r="AH119" s="246"/>
      <c r="AI119" s="244"/>
      <c r="AJ119" s="271"/>
      <c r="AK119" s="272"/>
      <c r="AL119" s="273"/>
      <c r="AM119" s="273"/>
      <c r="AN119" s="273"/>
      <c r="AO119" s="273"/>
      <c r="AP119" s="273"/>
      <c r="AQ119" s="273"/>
      <c r="AR119" s="273"/>
      <c r="AS119" s="274"/>
      <c r="AT119" s="274"/>
      <c r="AU119" s="274"/>
      <c r="AV119" s="274"/>
      <c r="AW119" s="274"/>
      <c r="AX119" s="274"/>
      <c r="AY119" s="274"/>
      <c r="AZ119" s="274"/>
      <c r="BA119" s="274"/>
      <c r="BB119" s="274"/>
      <c r="BC119" s="274"/>
      <c r="BD119" s="274"/>
      <c r="BE119" s="275"/>
      <c r="BF119" s="276"/>
      <c r="BG119" s="277"/>
      <c r="BH119" s="275"/>
      <c r="BI119" s="276"/>
      <c r="BJ119" s="276"/>
      <c r="BK119" s="277"/>
      <c r="BL119" s="74" t="str">
        <f>IF(AL118="","",AE119)</f>
        <v/>
      </c>
      <c r="BM119" s="163"/>
      <c r="BN119" s="163"/>
      <c r="BO119" s="163"/>
      <c r="BP119" s="163"/>
      <c r="BQ119" s="163"/>
      <c r="BR119" s="163"/>
      <c r="BS119" s="163"/>
      <c r="BT119" s="163"/>
      <c r="BU119" s="163"/>
      <c r="BV119" s="163"/>
      <c r="BW119" s="163"/>
      <c r="BX119" s="172"/>
      <c r="BY119" s="174" t="str">
        <f t="shared" si="332"/>
        <v/>
      </c>
      <c r="BZ119" s="245"/>
      <c r="CA119" s="263"/>
    </row>
    <row r="120" spans="1:79" ht="19.8" customHeight="1" x14ac:dyDescent="0.3">
      <c r="A120" s="154" t="str">
        <f t="shared" si="333"/>
        <v>00:00:00,00</v>
      </c>
      <c r="B120" s="154" t="str">
        <f t="shared" si="334"/>
        <v>00:00:00,00</v>
      </c>
      <c r="C120" s="154" t="str">
        <f t="shared" si="335"/>
        <v>00:00:00,00</v>
      </c>
      <c r="D120" s="154" t="str">
        <f t="shared" si="336"/>
        <v>00:00:00,00</v>
      </c>
      <c r="E120" s="154" t="str">
        <f t="shared" si="337"/>
        <v>00:00:00,00</v>
      </c>
      <c r="F120" s="154" t="str">
        <f t="shared" si="338"/>
        <v>00:00:00,00</v>
      </c>
      <c r="G120" s="154" t="str">
        <f t="shared" si="339"/>
        <v>00:00:00,00</v>
      </c>
      <c r="H120" s="154" t="str">
        <f t="shared" si="340"/>
        <v>00:00:00,00</v>
      </c>
      <c r="I120" s="154" t="str">
        <f t="shared" si="341"/>
        <v>00:00:00,00</v>
      </c>
      <c r="J120" s="154" t="str">
        <f t="shared" si="342"/>
        <v>00:00:00,00</v>
      </c>
      <c r="K120" s="154" t="str">
        <f t="shared" si="343"/>
        <v>00:00:00,00</v>
      </c>
      <c r="L120" s="164">
        <f t="shared" si="344"/>
        <v>0</v>
      </c>
      <c r="M120" s="164" t="str">
        <f t="shared" si="345"/>
        <v>00</v>
      </c>
      <c r="N120" s="168">
        <f t="shared" si="327"/>
        <v>0</v>
      </c>
      <c r="O120" s="164" t="str">
        <f t="shared" si="346"/>
        <v/>
      </c>
      <c r="P120" s="171" t="str">
        <f t="shared" si="328"/>
        <v>0:00,00</v>
      </c>
      <c r="Q120" s="171" t="str">
        <f t="shared" si="329"/>
        <v>00:00,00</v>
      </c>
      <c r="R120" s="171" t="str">
        <f t="shared" si="347"/>
        <v>00:00,</v>
      </c>
      <c r="S120" s="270"/>
      <c r="T120" s="270"/>
      <c r="U120" s="281"/>
      <c r="V120" s="281"/>
      <c r="W120" s="281"/>
      <c r="X120" s="281"/>
      <c r="Y120" s="264"/>
      <c r="Z120" s="264"/>
      <c r="AA120" s="264"/>
      <c r="AB120" s="264"/>
      <c r="AC120" s="65">
        <f t="shared" ref="AC120:AD120" si="559">AJ118</f>
        <v>36</v>
      </c>
      <c r="AD120" s="65" t="str">
        <f t="shared" si="559"/>
        <v/>
      </c>
      <c r="AE120" s="65" t="s">
        <v>114</v>
      </c>
      <c r="AF120" s="246"/>
      <c r="AG120" s="246"/>
      <c r="AH120" s="246"/>
      <c r="AI120" s="244"/>
      <c r="AJ120" s="271"/>
      <c r="AK120" s="272"/>
      <c r="AL120" s="273"/>
      <c r="AM120" s="273"/>
      <c r="AN120" s="273"/>
      <c r="AO120" s="273"/>
      <c r="AP120" s="273"/>
      <c r="AQ120" s="273"/>
      <c r="AR120" s="273"/>
      <c r="AS120" s="274"/>
      <c r="AT120" s="274"/>
      <c r="AU120" s="274"/>
      <c r="AV120" s="274"/>
      <c r="AW120" s="274"/>
      <c r="AX120" s="274"/>
      <c r="AY120" s="274"/>
      <c r="AZ120" s="274"/>
      <c r="BA120" s="274"/>
      <c r="BB120" s="274"/>
      <c r="BC120" s="274"/>
      <c r="BD120" s="274"/>
      <c r="BE120" s="278"/>
      <c r="BF120" s="279"/>
      <c r="BG120" s="280"/>
      <c r="BH120" s="278"/>
      <c r="BI120" s="279"/>
      <c r="BJ120" s="279"/>
      <c r="BK120" s="280"/>
      <c r="BL120" s="74" t="str">
        <f>IF(AL118="","",AE120)</f>
        <v/>
      </c>
      <c r="BM120" s="163"/>
      <c r="BN120" s="163"/>
      <c r="BO120" s="163"/>
      <c r="BP120" s="163"/>
      <c r="BQ120" s="163"/>
      <c r="BR120" s="163"/>
      <c r="BS120" s="163"/>
      <c r="BT120" s="163"/>
      <c r="BU120" s="163"/>
      <c r="BV120" s="163"/>
      <c r="BW120" s="163"/>
      <c r="BX120" s="172"/>
      <c r="BY120" s="174" t="str">
        <f t="shared" si="332"/>
        <v/>
      </c>
      <c r="BZ120" s="245"/>
      <c r="CA120" s="263"/>
    </row>
    <row r="121" spans="1:79" ht="19.8" customHeight="1" x14ac:dyDescent="0.3">
      <c r="A121" s="154" t="str">
        <f t="shared" si="333"/>
        <v>00:00:00,00</v>
      </c>
      <c r="B121" s="154" t="str">
        <f t="shared" si="334"/>
        <v>00:00:00,00</v>
      </c>
      <c r="C121" s="154" t="str">
        <f t="shared" si="335"/>
        <v>00:00:00,00</v>
      </c>
      <c r="D121" s="154" t="str">
        <f t="shared" si="336"/>
        <v>00:00:00,00</v>
      </c>
      <c r="E121" s="154" t="str">
        <f t="shared" si="337"/>
        <v>00:00:00,00</v>
      </c>
      <c r="F121" s="154" t="str">
        <f t="shared" si="338"/>
        <v>00:00:00,00</v>
      </c>
      <c r="G121" s="154" t="str">
        <f t="shared" si="339"/>
        <v>00:00:00,00</v>
      </c>
      <c r="H121" s="154" t="str">
        <f t="shared" si="340"/>
        <v>00:00:00,00</v>
      </c>
      <c r="I121" s="154" t="str">
        <f t="shared" si="341"/>
        <v>00:00:00,00</v>
      </c>
      <c r="J121" s="154" t="str">
        <f t="shared" si="342"/>
        <v>00:00:00,00</v>
      </c>
      <c r="K121" s="154" t="str">
        <f t="shared" si="343"/>
        <v>00:00:00,00</v>
      </c>
      <c r="L121" s="164">
        <f t="shared" si="344"/>
        <v>0</v>
      </c>
      <c r="M121" s="164" t="str">
        <f t="shared" si="345"/>
        <v>00</v>
      </c>
      <c r="N121" s="168">
        <f t="shared" si="327"/>
        <v>0</v>
      </c>
      <c r="O121" s="164" t="str">
        <f t="shared" si="346"/>
        <v/>
      </c>
      <c r="P121" s="171" t="str">
        <f t="shared" si="328"/>
        <v>0:00,00</v>
      </c>
      <c r="Q121" s="171" t="str">
        <f t="shared" si="329"/>
        <v>00:00,00</v>
      </c>
      <c r="R121" s="171" t="str">
        <f t="shared" si="347"/>
        <v>00:00,</v>
      </c>
      <c r="S121" s="270" t="str">
        <f t="shared" ref="S121" si="560">U121&amp;V121&amp;W121&amp;X121</f>
        <v/>
      </c>
      <c r="T121" s="270" t="str">
        <f>U121&amp;V121&amp;W121&amp;X121&amp;BE121&amp;BH121</f>
        <v/>
      </c>
      <c r="U121" s="281" t="str">
        <f t="shared" ref="U121" si="561">IF(Y121="","",RANK(Y121,$Y$13:$Y$372,1))</f>
        <v/>
      </c>
      <c r="V121" s="281" t="str">
        <f t="shared" ref="V121" si="562">IF(Z121="","",RANK(Z121,$Z$13:$Z$372,1))</f>
        <v/>
      </c>
      <c r="W121" s="281" t="str">
        <f t="shared" ref="W121" si="563">IF(AA121="","",RANK(AA121,$AA$13:$AA$372,1))</f>
        <v/>
      </c>
      <c r="X121" s="281" t="str">
        <f t="shared" ref="X121" si="564">IF(AB121="","",RANK(AB121,$AB$13:$AB$372,1))</f>
        <v/>
      </c>
      <c r="Y121" s="264" t="str">
        <f t="shared" ref="Y121:AB121" si="565">IFERROR(IF(AND($BE121=Y$12,$BH121=Y$11),$BZ121,""),"")</f>
        <v/>
      </c>
      <c r="Z121" s="264" t="str">
        <f t="shared" si="565"/>
        <v/>
      </c>
      <c r="AA121" s="264" t="str">
        <f t="shared" si="565"/>
        <v/>
      </c>
      <c r="AB121" s="264" t="str">
        <f t="shared" si="565"/>
        <v/>
      </c>
      <c r="AC121" s="65">
        <f t="shared" ref="AC121" si="566">AJ121</f>
        <v>37</v>
      </c>
      <c r="AD121" s="65" t="str">
        <f t="shared" ref="AD121" si="567">AK121</f>
        <v/>
      </c>
      <c r="AE121" s="65" t="s">
        <v>112</v>
      </c>
      <c r="AF121" s="246" t="str">
        <f t="shared" ref="AF121" si="568">BY121</f>
        <v/>
      </c>
      <c r="AG121" s="246" t="str">
        <f t="shared" ref="AG121" si="569">BY122</f>
        <v/>
      </c>
      <c r="AH121" s="246" t="str">
        <f t="shared" ref="AH121" si="570">BY123</f>
        <v/>
      </c>
      <c r="AI121" s="244">
        <f t="shared" ref="AI121" si="571">IF(BZ121="",0,1)</f>
        <v>0</v>
      </c>
      <c r="AJ121" s="271">
        <v>37</v>
      </c>
      <c r="AK121" s="272" t="str">
        <f>IF(INDEX('ordem de passagem'!B$13:B$132,MATCH(ajuizamento!$AJ121,'ordem de passagem'!$A$13:$A$132))=0,"",INDEX('ordem de passagem'!B$13:B$132,MATCH(ajuizamento!$AJ121,'ordem de passagem'!$A$13:$A$132)))</f>
        <v/>
      </c>
      <c r="AL121" s="273" t="str">
        <f>IF(INDEX('ordem de passagem'!C$13:C$132,MATCH(ajuizamento!$AJ121,'ordem de passagem'!$A$13:$A$132))=0,"",INDEX('ordem de passagem'!C$13:C$132,MATCH(ajuizamento!$AJ121,'ordem de passagem'!$A$13:$A$132)))</f>
        <v/>
      </c>
      <c r="AM121" s="273"/>
      <c r="AN121" s="273"/>
      <c r="AO121" s="273"/>
      <c r="AP121" s="273"/>
      <c r="AQ121" s="273"/>
      <c r="AR121" s="273"/>
      <c r="AS121" s="274" t="str">
        <f>IF(INDEX('ordem de passagem'!D$13:D$132,MATCH(ajuizamento!$AJ121,'ordem de passagem'!$A$13:$A$132))=0,"",INDEX('ordem de passagem'!D$13:D$132,MATCH(ajuizamento!$AJ121,'ordem de passagem'!$A$13:$A$132)))</f>
        <v/>
      </c>
      <c r="AT121" s="274"/>
      <c r="AU121" s="274"/>
      <c r="AV121" s="274"/>
      <c r="AW121" s="274"/>
      <c r="AX121" s="274"/>
      <c r="AY121" s="274"/>
      <c r="AZ121" s="274" t="str">
        <f>IF(INDEX('ordem de passagem'!E$13:E$132,MATCH(ajuizamento!$AJ121,'ordem de passagem'!$A$13:$A$132))=0,"",INDEX('ordem de passagem'!E$13:E$132,MATCH(ajuizamento!$AJ121,'ordem de passagem'!$A$13:$A$132)))</f>
        <v/>
      </c>
      <c r="BA121" s="274"/>
      <c r="BB121" s="274"/>
      <c r="BC121" s="274"/>
      <c r="BD121" s="274"/>
      <c r="BE121" s="275" t="str">
        <f>IF(INDEX('ordem de passagem'!F$13:F$132,MATCH(ajuizamento!$AJ121,'ordem de passagem'!$A$13:$A$132))=0,"",INDEX('ordem de passagem'!F$13:F$132,MATCH(ajuizamento!$AJ121,'ordem de passagem'!$A$13:$A$132)))</f>
        <v/>
      </c>
      <c r="BF121" s="276"/>
      <c r="BG121" s="277"/>
      <c r="BH121" s="275" t="str">
        <f>IF(INDEX('ordem de passagem'!G$13:G$132,MATCH(ajuizamento!$AJ121,'ordem de passagem'!$A$13:$A$132))=0,"",INDEX('ordem de passagem'!G$13:G$132,MATCH(ajuizamento!$AJ121,'ordem de passagem'!$A$13:$A$132)))</f>
        <v/>
      </c>
      <c r="BI121" s="276"/>
      <c r="BJ121" s="276"/>
      <c r="BK121" s="277"/>
      <c r="BL121" s="74" t="str">
        <f>IF(AL121="","",AE121)</f>
        <v/>
      </c>
      <c r="BM121" s="162"/>
      <c r="BN121" s="162"/>
      <c r="BO121" s="162"/>
      <c r="BP121" s="162"/>
      <c r="BQ121" s="162"/>
      <c r="BR121" s="162"/>
      <c r="BS121" s="162"/>
      <c r="BT121" s="162"/>
      <c r="BU121" s="162"/>
      <c r="BV121" s="162"/>
      <c r="BW121" s="162"/>
      <c r="BX121" s="172"/>
      <c r="BY121" s="174" t="str">
        <f t="shared" si="332"/>
        <v/>
      </c>
      <c r="BZ121" s="245" t="str">
        <f t="shared" si="451"/>
        <v/>
      </c>
      <c r="CA121" s="263"/>
    </row>
    <row r="122" spans="1:79" ht="19.8" customHeight="1" x14ac:dyDescent="0.3">
      <c r="A122" s="154" t="str">
        <f t="shared" si="333"/>
        <v>00:00:00,00</v>
      </c>
      <c r="B122" s="154" t="str">
        <f t="shared" si="334"/>
        <v>00:00:00,00</v>
      </c>
      <c r="C122" s="154" t="str">
        <f t="shared" si="335"/>
        <v>00:00:00,00</v>
      </c>
      <c r="D122" s="154" t="str">
        <f t="shared" si="336"/>
        <v>00:00:00,00</v>
      </c>
      <c r="E122" s="154" t="str">
        <f t="shared" si="337"/>
        <v>00:00:00,00</v>
      </c>
      <c r="F122" s="154" t="str">
        <f t="shared" si="338"/>
        <v>00:00:00,00</v>
      </c>
      <c r="G122" s="154" t="str">
        <f t="shared" si="339"/>
        <v>00:00:00,00</v>
      </c>
      <c r="H122" s="154" t="str">
        <f t="shared" si="340"/>
        <v>00:00:00,00</v>
      </c>
      <c r="I122" s="154" t="str">
        <f t="shared" si="341"/>
        <v>00:00:00,00</v>
      </c>
      <c r="J122" s="154" t="str">
        <f t="shared" si="342"/>
        <v>00:00:00,00</v>
      </c>
      <c r="K122" s="154" t="str">
        <f t="shared" si="343"/>
        <v>00:00:00,00</v>
      </c>
      <c r="L122" s="164">
        <f t="shared" si="344"/>
        <v>0</v>
      </c>
      <c r="M122" s="164" t="str">
        <f t="shared" si="345"/>
        <v>00</v>
      </c>
      <c r="N122" s="168">
        <f t="shared" si="327"/>
        <v>0</v>
      </c>
      <c r="O122" s="164" t="str">
        <f t="shared" si="346"/>
        <v/>
      </c>
      <c r="P122" s="171" t="str">
        <f t="shared" si="328"/>
        <v>0:00,00</v>
      </c>
      <c r="Q122" s="171" t="str">
        <f t="shared" si="329"/>
        <v>00:00,00</v>
      </c>
      <c r="R122" s="171" t="str">
        <f t="shared" si="347"/>
        <v>00:00,</v>
      </c>
      <c r="S122" s="270"/>
      <c r="T122" s="270"/>
      <c r="U122" s="281"/>
      <c r="V122" s="281"/>
      <c r="W122" s="281"/>
      <c r="X122" s="281"/>
      <c r="Y122" s="264"/>
      <c r="Z122" s="264"/>
      <c r="AA122" s="264"/>
      <c r="AB122" s="264"/>
      <c r="AC122" s="65">
        <f t="shared" ref="AC122" si="572">AJ121</f>
        <v>37</v>
      </c>
      <c r="AD122" s="65" t="str">
        <f t="shared" ref="AD122" si="573">AK121</f>
        <v/>
      </c>
      <c r="AE122" s="65" t="s">
        <v>113</v>
      </c>
      <c r="AF122" s="246"/>
      <c r="AG122" s="246"/>
      <c r="AH122" s="246"/>
      <c r="AI122" s="244"/>
      <c r="AJ122" s="271"/>
      <c r="AK122" s="272"/>
      <c r="AL122" s="273"/>
      <c r="AM122" s="273"/>
      <c r="AN122" s="273"/>
      <c r="AO122" s="273"/>
      <c r="AP122" s="273"/>
      <c r="AQ122" s="273"/>
      <c r="AR122" s="273"/>
      <c r="AS122" s="274"/>
      <c r="AT122" s="274"/>
      <c r="AU122" s="274"/>
      <c r="AV122" s="274"/>
      <c r="AW122" s="274"/>
      <c r="AX122" s="274"/>
      <c r="AY122" s="274"/>
      <c r="AZ122" s="274"/>
      <c r="BA122" s="274"/>
      <c r="BB122" s="274"/>
      <c r="BC122" s="274"/>
      <c r="BD122" s="274"/>
      <c r="BE122" s="275"/>
      <c r="BF122" s="276"/>
      <c r="BG122" s="277"/>
      <c r="BH122" s="275"/>
      <c r="BI122" s="276"/>
      <c r="BJ122" s="276"/>
      <c r="BK122" s="277"/>
      <c r="BL122" s="74" t="str">
        <f>IF(AL121="","",AE122)</f>
        <v/>
      </c>
      <c r="BM122" s="163"/>
      <c r="BN122" s="163"/>
      <c r="BO122" s="163"/>
      <c r="BP122" s="163"/>
      <c r="BQ122" s="163"/>
      <c r="BR122" s="163"/>
      <c r="BS122" s="163"/>
      <c r="BT122" s="163"/>
      <c r="BU122" s="163"/>
      <c r="BV122" s="163"/>
      <c r="BW122" s="163"/>
      <c r="BX122" s="172"/>
      <c r="BY122" s="174" t="str">
        <f t="shared" si="332"/>
        <v/>
      </c>
      <c r="BZ122" s="245"/>
      <c r="CA122" s="263"/>
    </row>
    <row r="123" spans="1:79" ht="19.8" customHeight="1" x14ac:dyDescent="0.3">
      <c r="A123" s="154" t="str">
        <f t="shared" si="333"/>
        <v>00:00:00,00</v>
      </c>
      <c r="B123" s="154" t="str">
        <f t="shared" si="334"/>
        <v>00:00:00,00</v>
      </c>
      <c r="C123" s="154" t="str">
        <f t="shared" si="335"/>
        <v>00:00:00,00</v>
      </c>
      <c r="D123" s="154" t="str">
        <f t="shared" si="336"/>
        <v>00:00:00,00</v>
      </c>
      <c r="E123" s="154" t="str">
        <f t="shared" si="337"/>
        <v>00:00:00,00</v>
      </c>
      <c r="F123" s="154" t="str">
        <f t="shared" si="338"/>
        <v>00:00:00,00</v>
      </c>
      <c r="G123" s="154" t="str">
        <f t="shared" si="339"/>
        <v>00:00:00,00</v>
      </c>
      <c r="H123" s="154" t="str">
        <f t="shared" si="340"/>
        <v>00:00:00,00</v>
      </c>
      <c r="I123" s="154" t="str">
        <f t="shared" si="341"/>
        <v>00:00:00,00</v>
      </c>
      <c r="J123" s="154" t="str">
        <f t="shared" si="342"/>
        <v>00:00:00,00</v>
      </c>
      <c r="K123" s="154" t="str">
        <f t="shared" si="343"/>
        <v>00:00:00,00</v>
      </c>
      <c r="L123" s="164">
        <f t="shared" si="344"/>
        <v>0</v>
      </c>
      <c r="M123" s="164" t="str">
        <f t="shared" si="345"/>
        <v>00</v>
      </c>
      <c r="N123" s="168">
        <f t="shared" si="327"/>
        <v>0</v>
      </c>
      <c r="O123" s="164" t="str">
        <f t="shared" si="346"/>
        <v/>
      </c>
      <c r="P123" s="171" t="str">
        <f t="shared" si="328"/>
        <v>0:00,00</v>
      </c>
      <c r="Q123" s="171" t="str">
        <f t="shared" si="329"/>
        <v>00:00,00</v>
      </c>
      <c r="R123" s="171" t="str">
        <f t="shared" si="347"/>
        <v>00:00,</v>
      </c>
      <c r="S123" s="270"/>
      <c r="T123" s="270"/>
      <c r="U123" s="281"/>
      <c r="V123" s="281"/>
      <c r="W123" s="281"/>
      <c r="X123" s="281"/>
      <c r="Y123" s="264"/>
      <c r="Z123" s="264"/>
      <c r="AA123" s="264"/>
      <c r="AB123" s="264"/>
      <c r="AC123" s="65">
        <f t="shared" ref="AC123:AD123" si="574">AJ121</f>
        <v>37</v>
      </c>
      <c r="AD123" s="65" t="str">
        <f t="shared" si="574"/>
        <v/>
      </c>
      <c r="AE123" s="65" t="s">
        <v>114</v>
      </c>
      <c r="AF123" s="246"/>
      <c r="AG123" s="246"/>
      <c r="AH123" s="246"/>
      <c r="AI123" s="244"/>
      <c r="AJ123" s="271"/>
      <c r="AK123" s="272"/>
      <c r="AL123" s="273"/>
      <c r="AM123" s="273"/>
      <c r="AN123" s="273"/>
      <c r="AO123" s="273"/>
      <c r="AP123" s="273"/>
      <c r="AQ123" s="273"/>
      <c r="AR123" s="273"/>
      <c r="AS123" s="274"/>
      <c r="AT123" s="274"/>
      <c r="AU123" s="274"/>
      <c r="AV123" s="274"/>
      <c r="AW123" s="274"/>
      <c r="AX123" s="274"/>
      <c r="AY123" s="274"/>
      <c r="AZ123" s="274"/>
      <c r="BA123" s="274"/>
      <c r="BB123" s="274"/>
      <c r="BC123" s="274"/>
      <c r="BD123" s="274"/>
      <c r="BE123" s="278"/>
      <c r="BF123" s="279"/>
      <c r="BG123" s="280"/>
      <c r="BH123" s="278"/>
      <c r="BI123" s="279"/>
      <c r="BJ123" s="279"/>
      <c r="BK123" s="280"/>
      <c r="BL123" s="74" t="str">
        <f>IF(AL121="","",AE123)</f>
        <v/>
      </c>
      <c r="BM123" s="163"/>
      <c r="BN123" s="163"/>
      <c r="BO123" s="163"/>
      <c r="BP123" s="163"/>
      <c r="BQ123" s="163"/>
      <c r="BR123" s="163"/>
      <c r="BS123" s="163"/>
      <c r="BT123" s="163"/>
      <c r="BU123" s="163"/>
      <c r="BV123" s="163"/>
      <c r="BW123" s="163"/>
      <c r="BX123" s="172"/>
      <c r="BY123" s="174" t="str">
        <f t="shared" si="332"/>
        <v/>
      </c>
      <c r="BZ123" s="245"/>
      <c r="CA123" s="263"/>
    </row>
    <row r="124" spans="1:79" ht="19.8" customHeight="1" x14ac:dyDescent="0.3">
      <c r="A124" s="154" t="str">
        <f t="shared" si="333"/>
        <v>00:00:00,00</v>
      </c>
      <c r="B124" s="154" t="str">
        <f t="shared" si="334"/>
        <v>00:00:00,00</v>
      </c>
      <c r="C124" s="154" t="str">
        <f t="shared" si="335"/>
        <v>00:00:00,00</v>
      </c>
      <c r="D124" s="154" t="str">
        <f t="shared" si="336"/>
        <v>00:00:00,00</v>
      </c>
      <c r="E124" s="154" t="str">
        <f t="shared" si="337"/>
        <v>00:00:00,00</v>
      </c>
      <c r="F124" s="154" t="str">
        <f t="shared" si="338"/>
        <v>00:00:00,00</v>
      </c>
      <c r="G124" s="154" t="str">
        <f t="shared" si="339"/>
        <v>00:00:00,00</v>
      </c>
      <c r="H124" s="154" t="str">
        <f t="shared" si="340"/>
        <v>00:00:00,00</v>
      </c>
      <c r="I124" s="154" t="str">
        <f t="shared" si="341"/>
        <v>00:00:00,00</v>
      </c>
      <c r="J124" s="154" t="str">
        <f t="shared" si="342"/>
        <v>00:00:00,00</v>
      </c>
      <c r="K124" s="154" t="str">
        <f t="shared" si="343"/>
        <v>00:00:00,00</v>
      </c>
      <c r="L124" s="164">
        <f t="shared" si="344"/>
        <v>0</v>
      </c>
      <c r="M124" s="164" t="str">
        <f t="shared" si="345"/>
        <v>00</v>
      </c>
      <c r="N124" s="168">
        <f t="shared" si="327"/>
        <v>0</v>
      </c>
      <c r="O124" s="164" t="str">
        <f t="shared" si="346"/>
        <v/>
      </c>
      <c r="P124" s="171" t="str">
        <f t="shared" si="328"/>
        <v>0:00,00</v>
      </c>
      <c r="Q124" s="171" t="str">
        <f t="shared" si="329"/>
        <v>00:00,00</v>
      </c>
      <c r="R124" s="171" t="str">
        <f t="shared" si="347"/>
        <v>00:00,</v>
      </c>
      <c r="S124" s="270" t="str">
        <f t="shared" ref="S124" si="575">U124&amp;V124&amp;W124&amp;X124</f>
        <v/>
      </c>
      <c r="T124" s="270" t="str">
        <f>U124&amp;V124&amp;W124&amp;X124&amp;BE124&amp;BH124</f>
        <v/>
      </c>
      <c r="U124" s="281" t="str">
        <f t="shared" ref="U124" si="576">IF(Y124="","",RANK(Y124,$Y$13:$Y$372,1))</f>
        <v/>
      </c>
      <c r="V124" s="281" t="str">
        <f t="shared" ref="V124" si="577">IF(Z124="","",RANK(Z124,$Z$13:$Z$372,1))</f>
        <v/>
      </c>
      <c r="W124" s="281" t="str">
        <f t="shared" ref="W124" si="578">IF(AA124="","",RANK(AA124,$AA$13:$AA$372,1))</f>
        <v/>
      </c>
      <c r="X124" s="281" t="str">
        <f t="shared" ref="X124" si="579">IF(AB124="","",RANK(AB124,$AB$13:$AB$372,1))</f>
        <v/>
      </c>
      <c r="Y124" s="264" t="str">
        <f t="shared" ref="Y124:AB124" si="580">IFERROR(IF(AND($BE124=Y$12,$BH124=Y$11),$BZ124,""),"")</f>
        <v/>
      </c>
      <c r="Z124" s="264" t="str">
        <f t="shared" si="580"/>
        <v/>
      </c>
      <c r="AA124" s="264" t="str">
        <f t="shared" si="580"/>
        <v/>
      </c>
      <c r="AB124" s="264" t="str">
        <f t="shared" si="580"/>
        <v/>
      </c>
      <c r="AC124" s="65">
        <f t="shared" ref="AC124" si="581">AJ124</f>
        <v>38</v>
      </c>
      <c r="AD124" s="65" t="str">
        <f t="shared" ref="AD124" si="582">AK124</f>
        <v/>
      </c>
      <c r="AE124" s="65" t="s">
        <v>112</v>
      </c>
      <c r="AF124" s="246" t="str">
        <f t="shared" ref="AF124" si="583">BY124</f>
        <v/>
      </c>
      <c r="AG124" s="246" t="str">
        <f t="shared" ref="AG124" si="584">BY125</f>
        <v/>
      </c>
      <c r="AH124" s="246" t="str">
        <f t="shared" ref="AH124" si="585">BY126</f>
        <v/>
      </c>
      <c r="AI124" s="244">
        <f t="shared" ref="AI124" si="586">IF(BZ124="",0,1)</f>
        <v>0</v>
      </c>
      <c r="AJ124" s="271">
        <v>38</v>
      </c>
      <c r="AK124" s="272" t="str">
        <f>IF(INDEX('ordem de passagem'!B$13:B$132,MATCH(ajuizamento!$AJ124,'ordem de passagem'!$A$13:$A$132))=0,"",INDEX('ordem de passagem'!B$13:B$132,MATCH(ajuizamento!$AJ124,'ordem de passagem'!$A$13:$A$132)))</f>
        <v/>
      </c>
      <c r="AL124" s="273" t="str">
        <f>IF(INDEX('ordem de passagem'!C$13:C$132,MATCH(ajuizamento!$AJ124,'ordem de passagem'!$A$13:$A$132))=0,"",INDEX('ordem de passagem'!C$13:C$132,MATCH(ajuizamento!$AJ124,'ordem de passagem'!$A$13:$A$132)))</f>
        <v/>
      </c>
      <c r="AM124" s="273"/>
      <c r="AN124" s="273"/>
      <c r="AO124" s="273"/>
      <c r="AP124" s="273"/>
      <c r="AQ124" s="273"/>
      <c r="AR124" s="273"/>
      <c r="AS124" s="274" t="str">
        <f>IF(INDEX('ordem de passagem'!D$13:D$132,MATCH(ajuizamento!$AJ124,'ordem de passagem'!$A$13:$A$132))=0,"",INDEX('ordem de passagem'!D$13:D$132,MATCH(ajuizamento!$AJ124,'ordem de passagem'!$A$13:$A$132)))</f>
        <v/>
      </c>
      <c r="AT124" s="274"/>
      <c r="AU124" s="274"/>
      <c r="AV124" s="274"/>
      <c r="AW124" s="274"/>
      <c r="AX124" s="274"/>
      <c r="AY124" s="274"/>
      <c r="AZ124" s="274" t="str">
        <f>IF(INDEX('ordem de passagem'!E$13:E$132,MATCH(ajuizamento!$AJ124,'ordem de passagem'!$A$13:$A$132))=0,"",INDEX('ordem de passagem'!E$13:E$132,MATCH(ajuizamento!$AJ124,'ordem de passagem'!$A$13:$A$132)))</f>
        <v/>
      </c>
      <c r="BA124" s="274"/>
      <c r="BB124" s="274"/>
      <c r="BC124" s="274"/>
      <c r="BD124" s="274"/>
      <c r="BE124" s="275" t="str">
        <f>IF(INDEX('ordem de passagem'!F$13:F$132,MATCH(ajuizamento!$AJ124,'ordem de passagem'!$A$13:$A$132))=0,"",INDEX('ordem de passagem'!F$13:F$132,MATCH(ajuizamento!$AJ124,'ordem de passagem'!$A$13:$A$132)))</f>
        <v/>
      </c>
      <c r="BF124" s="276"/>
      <c r="BG124" s="277"/>
      <c r="BH124" s="275" t="str">
        <f>IF(INDEX('ordem de passagem'!G$13:G$132,MATCH(ajuizamento!$AJ124,'ordem de passagem'!$A$13:$A$132))=0,"",INDEX('ordem de passagem'!G$13:G$132,MATCH(ajuizamento!$AJ124,'ordem de passagem'!$A$13:$A$132)))</f>
        <v/>
      </c>
      <c r="BI124" s="276"/>
      <c r="BJ124" s="276"/>
      <c r="BK124" s="277"/>
      <c r="BL124" s="74" t="str">
        <f>IF(AL124="","",AE124)</f>
        <v/>
      </c>
      <c r="BM124" s="162"/>
      <c r="BN124" s="162"/>
      <c r="BO124" s="162"/>
      <c r="BP124" s="162"/>
      <c r="BQ124" s="162"/>
      <c r="BR124" s="162"/>
      <c r="BS124" s="162"/>
      <c r="BT124" s="162"/>
      <c r="BU124" s="162"/>
      <c r="BV124" s="162"/>
      <c r="BW124" s="162"/>
      <c r="BX124" s="172"/>
      <c r="BY124" s="174" t="str">
        <f t="shared" si="332"/>
        <v/>
      </c>
      <c r="BZ124" s="245" t="str">
        <f t="shared" si="451"/>
        <v/>
      </c>
      <c r="CA124" s="263"/>
    </row>
    <row r="125" spans="1:79" ht="19.8" customHeight="1" x14ac:dyDescent="0.3">
      <c r="A125" s="154" t="str">
        <f t="shared" si="333"/>
        <v>00:00:00,00</v>
      </c>
      <c r="B125" s="154" t="str">
        <f t="shared" si="334"/>
        <v>00:00:00,00</v>
      </c>
      <c r="C125" s="154" t="str">
        <f t="shared" si="335"/>
        <v>00:00:00,00</v>
      </c>
      <c r="D125" s="154" t="str">
        <f t="shared" si="336"/>
        <v>00:00:00,00</v>
      </c>
      <c r="E125" s="154" t="str">
        <f t="shared" si="337"/>
        <v>00:00:00,00</v>
      </c>
      <c r="F125" s="154" t="str">
        <f t="shared" si="338"/>
        <v>00:00:00,00</v>
      </c>
      <c r="G125" s="154" t="str">
        <f t="shared" si="339"/>
        <v>00:00:00,00</v>
      </c>
      <c r="H125" s="154" t="str">
        <f t="shared" si="340"/>
        <v>00:00:00,00</v>
      </c>
      <c r="I125" s="154" t="str">
        <f t="shared" si="341"/>
        <v>00:00:00,00</v>
      </c>
      <c r="J125" s="154" t="str">
        <f t="shared" si="342"/>
        <v>00:00:00,00</v>
      </c>
      <c r="K125" s="154" t="str">
        <f t="shared" si="343"/>
        <v>00:00:00,00</v>
      </c>
      <c r="L125" s="164">
        <f t="shared" si="344"/>
        <v>0</v>
      </c>
      <c r="M125" s="164" t="str">
        <f t="shared" si="345"/>
        <v>00</v>
      </c>
      <c r="N125" s="168">
        <f t="shared" si="327"/>
        <v>0</v>
      </c>
      <c r="O125" s="164" t="str">
        <f t="shared" si="346"/>
        <v/>
      </c>
      <c r="P125" s="171" t="str">
        <f t="shared" si="328"/>
        <v>0:00,00</v>
      </c>
      <c r="Q125" s="171" t="str">
        <f t="shared" si="329"/>
        <v>00:00,00</v>
      </c>
      <c r="R125" s="171" t="str">
        <f t="shared" si="347"/>
        <v>00:00,</v>
      </c>
      <c r="S125" s="270"/>
      <c r="T125" s="270"/>
      <c r="U125" s="281"/>
      <c r="V125" s="281"/>
      <c r="W125" s="281"/>
      <c r="X125" s="281"/>
      <c r="Y125" s="264"/>
      <c r="Z125" s="264"/>
      <c r="AA125" s="264"/>
      <c r="AB125" s="264"/>
      <c r="AC125" s="65">
        <f t="shared" ref="AC125" si="587">AJ124</f>
        <v>38</v>
      </c>
      <c r="AD125" s="65" t="str">
        <f t="shared" ref="AD125" si="588">AK124</f>
        <v/>
      </c>
      <c r="AE125" s="65" t="s">
        <v>113</v>
      </c>
      <c r="AF125" s="246"/>
      <c r="AG125" s="246"/>
      <c r="AH125" s="246"/>
      <c r="AI125" s="244"/>
      <c r="AJ125" s="271"/>
      <c r="AK125" s="272"/>
      <c r="AL125" s="273"/>
      <c r="AM125" s="273"/>
      <c r="AN125" s="273"/>
      <c r="AO125" s="273"/>
      <c r="AP125" s="273"/>
      <c r="AQ125" s="273"/>
      <c r="AR125" s="273"/>
      <c r="AS125" s="274"/>
      <c r="AT125" s="274"/>
      <c r="AU125" s="274"/>
      <c r="AV125" s="274"/>
      <c r="AW125" s="274"/>
      <c r="AX125" s="274"/>
      <c r="AY125" s="274"/>
      <c r="AZ125" s="274"/>
      <c r="BA125" s="274"/>
      <c r="BB125" s="274"/>
      <c r="BC125" s="274"/>
      <c r="BD125" s="274"/>
      <c r="BE125" s="275"/>
      <c r="BF125" s="276"/>
      <c r="BG125" s="277"/>
      <c r="BH125" s="275"/>
      <c r="BI125" s="276"/>
      <c r="BJ125" s="276"/>
      <c r="BK125" s="277"/>
      <c r="BL125" s="74" t="str">
        <f>IF(AL124="","",AE125)</f>
        <v/>
      </c>
      <c r="BM125" s="163"/>
      <c r="BN125" s="163"/>
      <c r="BO125" s="163"/>
      <c r="BP125" s="163"/>
      <c r="BQ125" s="163"/>
      <c r="BR125" s="163"/>
      <c r="BS125" s="163"/>
      <c r="BT125" s="163"/>
      <c r="BU125" s="163"/>
      <c r="BV125" s="163"/>
      <c r="BW125" s="163"/>
      <c r="BX125" s="172"/>
      <c r="BY125" s="174" t="str">
        <f t="shared" si="332"/>
        <v/>
      </c>
      <c r="BZ125" s="245"/>
      <c r="CA125" s="263"/>
    </row>
    <row r="126" spans="1:79" ht="19.8" customHeight="1" x14ac:dyDescent="0.3">
      <c r="A126" s="154" t="str">
        <f t="shared" si="333"/>
        <v>00:00:00,00</v>
      </c>
      <c r="B126" s="154" t="str">
        <f t="shared" si="334"/>
        <v>00:00:00,00</v>
      </c>
      <c r="C126" s="154" t="str">
        <f t="shared" si="335"/>
        <v>00:00:00,00</v>
      </c>
      <c r="D126" s="154" t="str">
        <f t="shared" si="336"/>
        <v>00:00:00,00</v>
      </c>
      <c r="E126" s="154" t="str">
        <f t="shared" si="337"/>
        <v>00:00:00,00</v>
      </c>
      <c r="F126" s="154" t="str">
        <f t="shared" si="338"/>
        <v>00:00:00,00</v>
      </c>
      <c r="G126" s="154" t="str">
        <f t="shared" si="339"/>
        <v>00:00:00,00</v>
      </c>
      <c r="H126" s="154" t="str">
        <f t="shared" si="340"/>
        <v>00:00:00,00</v>
      </c>
      <c r="I126" s="154" t="str">
        <f t="shared" si="341"/>
        <v>00:00:00,00</v>
      </c>
      <c r="J126" s="154" t="str">
        <f t="shared" si="342"/>
        <v>00:00:00,00</v>
      </c>
      <c r="K126" s="154" t="str">
        <f t="shared" si="343"/>
        <v>00:00:00,00</v>
      </c>
      <c r="L126" s="164">
        <f t="shared" si="344"/>
        <v>0</v>
      </c>
      <c r="M126" s="164" t="str">
        <f t="shared" si="345"/>
        <v>00</v>
      </c>
      <c r="N126" s="168">
        <f t="shared" si="327"/>
        <v>0</v>
      </c>
      <c r="O126" s="164" t="str">
        <f t="shared" si="346"/>
        <v/>
      </c>
      <c r="P126" s="171" t="str">
        <f t="shared" si="328"/>
        <v>0:00,00</v>
      </c>
      <c r="Q126" s="171" t="str">
        <f t="shared" si="329"/>
        <v>00:00,00</v>
      </c>
      <c r="R126" s="171" t="str">
        <f t="shared" si="347"/>
        <v>00:00,</v>
      </c>
      <c r="S126" s="270"/>
      <c r="T126" s="270"/>
      <c r="U126" s="281"/>
      <c r="V126" s="281"/>
      <c r="W126" s="281"/>
      <c r="X126" s="281"/>
      <c r="Y126" s="264"/>
      <c r="Z126" s="264"/>
      <c r="AA126" s="264"/>
      <c r="AB126" s="264"/>
      <c r="AC126" s="65">
        <f t="shared" ref="AC126:AD126" si="589">AJ124</f>
        <v>38</v>
      </c>
      <c r="AD126" s="65" t="str">
        <f t="shared" si="589"/>
        <v/>
      </c>
      <c r="AE126" s="65" t="s">
        <v>114</v>
      </c>
      <c r="AF126" s="246"/>
      <c r="AG126" s="246"/>
      <c r="AH126" s="246"/>
      <c r="AI126" s="244"/>
      <c r="AJ126" s="271"/>
      <c r="AK126" s="272"/>
      <c r="AL126" s="273"/>
      <c r="AM126" s="273"/>
      <c r="AN126" s="273"/>
      <c r="AO126" s="273"/>
      <c r="AP126" s="273"/>
      <c r="AQ126" s="273"/>
      <c r="AR126" s="273"/>
      <c r="AS126" s="274"/>
      <c r="AT126" s="274"/>
      <c r="AU126" s="274"/>
      <c r="AV126" s="274"/>
      <c r="AW126" s="274"/>
      <c r="AX126" s="274"/>
      <c r="AY126" s="274"/>
      <c r="AZ126" s="274"/>
      <c r="BA126" s="274"/>
      <c r="BB126" s="274"/>
      <c r="BC126" s="274"/>
      <c r="BD126" s="274"/>
      <c r="BE126" s="278"/>
      <c r="BF126" s="279"/>
      <c r="BG126" s="280"/>
      <c r="BH126" s="278"/>
      <c r="BI126" s="279"/>
      <c r="BJ126" s="279"/>
      <c r="BK126" s="280"/>
      <c r="BL126" s="74" t="str">
        <f>IF(AL124="","",AE126)</f>
        <v/>
      </c>
      <c r="BM126" s="163"/>
      <c r="BN126" s="163"/>
      <c r="BO126" s="163"/>
      <c r="BP126" s="163"/>
      <c r="BQ126" s="163"/>
      <c r="BR126" s="163"/>
      <c r="BS126" s="163"/>
      <c r="BT126" s="163"/>
      <c r="BU126" s="163"/>
      <c r="BV126" s="163"/>
      <c r="BW126" s="163"/>
      <c r="BX126" s="172"/>
      <c r="BY126" s="174" t="str">
        <f t="shared" si="332"/>
        <v/>
      </c>
      <c r="BZ126" s="245"/>
      <c r="CA126" s="263"/>
    </row>
    <row r="127" spans="1:79" ht="19.8" customHeight="1" x14ac:dyDescent="0.3">
      <c r="A127" s="154" t="str">
        <f t="shared" si="333"/>
        <v>00:00:00,00</v>
      </c>
      <c r="B127" s="154" t="str">
        <f t="shared" si="334"/>
        <v>00:00:00,00</v>
      </c>
      <c r="C127" s="154" t="str">
        <f t="shared" si="335"/>
        <v>00:00:00,00</v>
      </c>
      <c r="D127" s="154" t="str">
        <f t="shared" si="336"/>
        <v>00:00:00,00</v>
      </c>
      <c r="E127" s="154" t="str">
        <f t="shared" si="337"/>
        <v>00:00:00,00</v>
      </c>
      <c r="F127" s="154" t="str">
        <f t="shared" si="338"/>
        <v>00:00:00,00</v>
      </c>
      <c r="G127" s="154" t="str">
        <f t="shared" si="339"/>
        <v>00:00:00,00</v>
      </c>
      <c r="H127" s="154" t="str">
        <f t="shared" si="340"/>
        <v>00:00:00,00</v>
      </c>
      <c r="I127" s="154" t="str">
        <f t="shared" si="341"/>
        <v>00:00:00,00</v>
      </c>
      <c r="J127" s="154" t="str">
        <f t="shared" si="342"/>
        <v>00:00:00,00</v>
      </c>
      <c r="K127" s="154" t="str">
        <f t="shared" si="343"/>
        <v>00:00:00,00</v>
      </c>
      <c r="L127" s="164">
        <f t="shared" si="344"/>
        <v>0</v>
      </c>
      <c r="M127" s="164" t="str">
        <f t="shared" si="345"/>
        <v>00</v>
      </c>
      <c r="N127" s="168">
        <f t="shared" si="327"/>
        <v>0</v>
      </c>
      <c r="O127" s="164" t="str">
        <f t="shared" si="346"/>
        <v/>
      </c>
      <c r="P127" s="171" t="str">
        <f t="shared" si="328"/>
        <v>0:00,00</v>
      </c>
      <c r="Q127" s="171" t="str">
        <f t="shared" si="329"/>
        <v>00:00,00</v>
      </c>
      <c r="R127" s="171" t="str">
        <f t="shared" si="347"/>
        <v>00:00,</v>
      </c>
      <c r="S127" s="270" t="str">
        <f t="shared" ref="S127" si="590">U127&amp;V127&amp;W127&amp;X127</f>
        <v/>
      </c>
      <c r="T127" s="270" t="str">
        <f>U127&amp;V127&amp;W127&amp;X127&amp;BE127&amp;BH127</f>
        <v/>
      </c>
      <c r="U127" s="281" t="str">
        <f t="shared" ref="U127" si="591">IF(Y127="","",RANK(Y127,$Y$13:$Y$372,1))</f>
        <v/>
      </c>
      <c r="V127" s="281" t="str">
        <f t="shared" ref="V127" si="592">IF(Z127="","",RANK(Z127,$Z$13:$Z$372,1))</f>
        <v/>
      </c>
      <c r="W127" s="281" t="str">
        <f t="shared" ref="W127" si="593">IF(AA127="","",RANK(AA127,$AA$13:$AA$372,1))</f>
        <v/>
      </c>
      <c r="X127" s="281" t="str">
        <f t="shared" ref="X127" si="594">IF(AB127="","",RANK(AB127,$AB$13:$AB$372,1))</f>
        <v/>
      </c>
      <c r="Y127" s="264" t="str">
        <f t="shared" ref="Y127:AB127" si="595">IFERROR(IF(AND($BE127=Y$12,$BH127=Y$11),$BZ127,""),"")</f>
        <v/>
      </c>
      <c r="Z127" s="264" t="str">
        <f t="shared" si="595"/>
        <v/>
      </c>
      <c r="AA127" s="264" t="str">
        <f t="shared" si="595"/>
        <v/>
      </c>
      <c r="AB127" s="264" t="str">
        <f t="shared" si="595"/>
        <v/>
      </c>
      <c r="AC127" s="65">
        <f t="shared" ref="AC127" si="596">AJ127</f>
        <v>39</v>
      </c>
      <c r="AD127" s="65" t="str">
        <f t="shared" ref="AD127" si="597">AK127</f>
        <v/>
      </c>
      <c r="AE127" s="65" t="s">
        <v>112</v>
      </c>
      <c r="AF127" s="246" t="str">
        <f t="shared" ref="AF127" si="598">BY127</f>
        <v/>
      </c>
      <c r="AG127" s="246" t="str">
        <f t="shared" ref="AG127" si="599">BY128</f>
        <v/>
      </c>
      <c r="AH127" s="246" t="str">
        <f t="shared" ref="AH127" si="600">BY129</f>
        <v/>
      </c>
      <c r="AI127" s="244">
        <f t="shared" ref="AI127" si="601">IF(BZ127="",0,1)</f>
        <v>0</v>
      </c>
      <c r="AJ127" s="271">
        <v>39</v>
      </c>
      <c r="AK127" s="272" t="str">
        <f>IF(INDEX('ordem de passagem'!B$13:B$132,MATCH(ajuizamento!$AJ127,'ordem de passagem'!$A$13:$A$132))=0,"",INDEX('ordem de passagem'!B$13:B$132,MATCH(ajuizamento!$AJ127,'ordem de passagem'!$A$13:$A$132)))</f>
        <v/>
      </c>
      <c r="AL127" s="273" t="str">
        <f>IF(INDEX('ordem de passagem'!C$13:C$132,MATCH(ajuizamento!$AJ127,'ordem de passagem'!$A$13:$A$132))=0,"",INDEX('ordem de passagem'!C$13:C$132,MATCH(ajuizamento!$AJ127,'ordem de passagem'!$A$13:$A$132)))</f>
        <v/>
      </c>
      <c r="AM127" s="273"/>
      <c r="AN127" s="273"/>
      <c r="AO127" s="273"/>
      <c r="AP127" s="273"/>
      <c r="AQ127" s="273"/>
      <c r="AR127" s="273"/>
      <c r="AS127" s="274" t="str">
        <f>IF(INDEX('ordem de passagem'!D$13:D$132,MATCH(ajuizamento!$AJ127,'ordem de passagem'!$A$13:$A$132))=0,"",INDEX('ordem de passagem'!D$13:D$132,MATCH(ajuizamento!$AJ127,'ordem de passagem'!$A$13:$A$132)))</f>
        <v/>
      </c>
      <c r="AT127" s="274"/>
      <c r="AU127" s="274"/>
      <c r="AV127" s="274"/>
      <c r="AW127" s="274"/>
      <c r="AX127" s="274"/>
      <c r="AY127" s="274"/>
      <c r="AZ127" s="274" t="str">
        <f>IF(INDEX('ordem de passagem'!E$13:E$132,MATCH(ajuizamento!$AJ127,'ordem de passagem'!$A$13:$A$132))=0,"",INDEX('ordem de passagem'!E$13:E$132,MATCH(ajuizamento!$AJ127,'ordem de passagem'!$A$13:$A$132)))</f>
        <v/>
      </c>
      <c r="BA127" s="274"/>
      <c r="BB127" s="274"/>
      <c r="BC127" s="274"/>
      <c r="BD127" s="274"/>
      <c r="BE127" s="275" t="str">
        <f>IF(INDEX('ordem de passagem'!F$13:F$132,MATCH(ajuizamento!$AJ127,'ordem de passagem'!$A$13:$A$132))=0,"",INDEX('ordem de passagem'!F$13:F$132,MATCH(ajuizamento!$AJ127,'ordem de passagem'!$A$13:$A$132)))</f>
        <v/>
      </c>
      <c r="BF127" s="276"/>
      <c r="BG127" s="277"/>
      <c r="BH127" s="275" t="str">
        <f>IF(INDEX('ordem de passagem'!G$13:G$132,MATCH(ajuizamento!$AJ127,'ordem de passagem'!$A$13:$A$132))=0,"",INDEX('ordem de passagem'!G$13:G$132,MATCH(ajuizamento!$AJ127,'ordem de passagem'!$A$13:$A$132)))</f>
        <v/>
      </c>
      <c r="BI127" s="276"/>
      <c r="BJ127" s="276"/>
      <c r="BK127" s="277"/>
      <c r="BL127" s="74" t="str">
        <f>IF(AL127="","",AE127)</f>
        <v/>
      </c>
      <c r="BM127" s="162"/>
      <c r="BN127" s="162"/>
      <c r="BO127" s="162"/>
      <c r="BP127" s="162"/>
      <c r="BQ127" s="162"/>
      <c r="BR127" s="162"/>
      <c r="BS127" s="162"/>
      <c r="BT127" s="162"/>
      <c r="BU127" s="162"/>
      <c r="BV127" s="162"/>
      <c r="BW127" s="162"/>
      <c r="BX127" s="172"/>
      <c r="BY127" s="174" t="str">
        <f t="shared" si="332"/>
        <v/>
      </c>
      <c r="BZ127" s="245" t="str">
        <f t="shared" si="451"/>
        <v/>
      </c>
      <c r="CA127" s="263"/>
    </row>
    <row r="128" spans="1:79" ht="19.8" customHeight="1" x14ac:dyDescent="0.3">
      <c r="A128" s="154" t="str">
        <f t="shared" si="333"/>
        <v>00:00:00,00</v>
      </c>
      <c r="B128" s="154" t="str">
        <f t="shared" si="334"/>
        <v>00:00:00,00</v>
      </c>
      <c r="C128" s="154" t="str">
        <f t="shared" si="335"/>
        <v>00:00:00,00</v>
      </c>
      <c r="D128" s="154" t="str">
        <f t="shared" si="336"/>
        <v>00:00:00,00</v>
      </c>
      <c r="E128" s="154" t="str">
        <f t="shared" si="337"/>
        <v>00:00:00,00</v>
      </c>
      <c r="F128" s="154" t="str">
        <f t="shared" si="338"/>
        <v>00:00:00,00</v>
      </c>
      <c r="G128" s="154" t="str">
        <f t="shared" si="339"/>
        <v>00:00:00,00</v>
      </c>
      <c r="H128" s="154" t="str">
        <f t="shared" si="340"/>
        <v>00:00:00,00</v>
      </c>
      <c r="I128" s="154" t="str">
        <f t="shared" si="341"/>
        <v>00:00:00,00</v>
      </c>
      <c r="J128" s="154" t="str">
        <f t="shared" si="342"/>
        <v>00:00:00,00</v>
      </c>
      <c r="K128" s="154" t="str">
        <f t="shared" si="343"/>
        <v>00:00:00,00</v>
      </c>
      <c r="L128" s="164">
        <f t="shared" si="344"/>
        <v>0</v>
      </c>
      <c r="M128" s="164" t="str">
        <f t="shared" si="345"/>
        <v>00</v>
      </c>
      <c r="N128" s="168">
        <f t="shared" si="327"/>
        <v>0</v>
      </c>
      <c r="O128" s="164" t="str">
        <f t="shared" si="346"/>
        <v/>
      </c>
      <c r="P128" s="171" t="str">
        <f t="shared" si="328"/>
        <v>0:00,00</v>
      </c>
      <c r="Q128" s="171" t="str">
        <f t="shared" si="329"/>
        <v>00:00,00</v>
      </c>
      <c r="R128" s="171" t="str">
        <f t="shared" si="347"/>
        <v>00:00,</v>
      </c>
      <c r="S128" s="270"/>
      <c r="T128" s="270"/>
      <c r="U128" s="281"/>
      <c r="V128" s="281"/>
      <c r="W128" s="281"/>
      <c r="X128" s="281"/>
      <c r="Y128" s="264"/>
      <c r="Z128" s="264"/>
      <c r="AA128" s="264"/>
      <c r="AB128" s="264"/>
      <c r="AC128" s="65">
        <f t="shared" ref="AC128" si="602">AJ127</f>
        <v>39</v>
      </c>
      <c r="AD128" s="65" t="str">
        <f t="shared" ref="AD128" si="603">AK127</f>
        <v/>
      </c>
      <c r="AE128" s="65" t="s">
        <v>113</v>
      </c>
      <c r="AF128" s="246"/>
      <c r="AG128" s="246"/>
      <c r="AH128" s="246"/>
      <c r="AI128" s="244"/>
      <c r="AJ128" s="271"/>
      <c r="AK128" s="272"/>
      <c r="AL128" s="273"/>
      <c r="AM128" s="273"/>
      <c r="AN128" s="273"/>
      <c r="AO128" s="273"/>
      <c r="AP128" s="273"/>
      <c r="AQ128" s="273"/>
      <c r="AR128" s="273"/>
      <c r="AS128" s="274"/>
      <c r="AT128" s="274"/>
      <c r="AU128" s="274"/>
      <c r="AV128" s="274"/>
      <c r="AW128" s="274"/>
      <c r="AX128" s="274"/>
      <c r="AY128" s="274"/>
      <c r="AZ128" s="274"/>
      <c r="BA128" s="274"/>
      <c r="BB128" s="274"/>
      <c r="BC128" s="274"/>
      <c r="BD128" s="274"/>
      <c r="BE128" s="275"/>
      <c r="BF128" s="276"/>
      <c r="BG128" s="277"/>
      <c r="BH128" s="275"/>
      <c r="BI128" s="276"/>
      <c r="BJ128" s="276"/>
      <c r="BK128" s="277"/>
      <c r="BL128" s="74" t="str">
        <f>IF(AL127="","",AE128)</f>
        <v/>
      </c>
      <c r="BM128" s="163"/>
      <c r="BN128" s="163"/>
      <c r="BO128" s="163"/>
      <c r="BP128" s="163"/>
      <c r="BQ128" s="163"/>
      <c r="BR128" s="163"/>
      <c r="BS128" s="163"/>
      <c r="BT128" s="163"/>
      <c r="BU128" s="163"/>
      <c r="BV128" s="163"/>
      <c r="BW128" s="163"/>
      <c r="BX128" s="172"/>
      <c r="BY128" s="174" t="str">
        <f t="shared" si="332"/>
        <v/>
      </c>
      <c r="BZ128" s="245"/>
      <c r="CA128" s="263"/>
    </row>
    <row r="129" spans="1:79" ht="19.8" customHeight="1" x14ac:dyDescent="0.3">
      <c r="A129" s="154" t="str">
        <f t="shared" si="333"/>
        <v>00:00:00,00</v>
      </c>
      <c r="B129" s="154" t="str">
        <f t="shared" si="334"/>
        <v>00:00:00,00</v>
      </c>
      <c r="C129" s="154" t="str">
        <f t="shared" si="335"/>
        <v>00:00:00,00</v>
      </c>
      <c r="D129" s="154" t="str">
        <f t="shared" si="336"/>
        <v>00:00:00,00</v>
      </c>
      <c r="E129" s="154" t="str">
        <f t="shared" si="337"/>
        <v>00:00:00,00</v>
      </c>
      <c r="F129" s="154" t="str">
        <f t="shared" si="338"/>
        <v>00:00:00,00</v>
      </c>
      <c r="G129" s="154" t="str">
        <f t="shared" si="339"/>
        <v>00:00:00,00</v>
      </c>
      <c r="H129" s="154" t="str">
        <f t="shared" si="340"/>
        <v>00:00:00,00</v>
      </c>
      <c r="I129" s="154" t="str">
        <f t="shared" si="341"/>
        <v>00:00:00,00</v>
      </c>
      <c r="J129" s="154" t="str">
        <f t="shared" si="342"/>
        <v>00:00:00,00</v>
      </c>
      <c r="K129" s="154" t="str">
        <f t="shared" si="343"/>
        <v>00:00:00,00</v>
      </c>
      <c r="L129" s="164">
        <f t="shared" si="344"/>
        <v>0</v>
      </c>
      <c r="M129" s="164" t="str">
        <f t="shared" si="345"/>
        <v>00</v>
      </c>
      <c r="N129" s="168">
        <f t="shared" si="327"/>
        <v>0</v>
      </c>
      <c r="O129" s="164" t="str">
        <f t="shared" si="346"/>
        <v/>
      </c>
      <c r="P129" s="171" t="str">
        <f t="shared" si="328"/>
        <v>0:00,00</v>
      </c>
      <c r="Q129" s="171" t="str">
        <f t="shared" si="329"/>
        <v>00:00,00</v>
      </c>
      <c r="R129" s="171" t="str">
        <f t="shared" si="347"/>
        <v>00:00,</v>
      </c>
      <c r="S129" s="270"/>
      <c r="T129" s="270"/>
      <c r="U129" s="281"/>
      <c r="V129" s="281"/>
      <c r="W129" s="281"/>
      <c r="X129" s="281"/>
      <c r="Y129" s="264"/>
      <c r="Z129" s="264"/>
      <c r="AA129" s="264"/>
      <c r="AB129" s="264"/>
      <c r="AC129" s="65">
        <f t="shared" ref="AC129:AD129" si="604">AJ127</f>
        <v>39</v>
      </c>
      <c r="AD129" s="65" t="str">
        <f t="shared" si="604"/>
        <v/>
      </c>
      <c r="AE129" s="65" t="s">
        <v>114</v>
      </c>
      <c r="AF129" s="246"/>
      <c r="AG129" s="246"/>
      <c r="AH129" s="246"/>
      <c r="AI129" s="244"/>
      <c r="AJ129" s="271"/>
      <c r="AK129" s="272"/>
      <c r="AL129" s="273"/>
      <c r="AM129" s="273"/>
      <c r="AN129" s="273"/>
      <c r="AO129" s="273"/>
      <c r="AP129" s="273"/>
      <c r="AQ129" s="273"/>
      <c r="AR129" s="273"/>
      <c r="AS129" s="274"/>
      <c r="AT129" s="274"/>
      <c r="AU129" s="274"/>
      <c r="AV129" s="274"/>
      <c r="AW129" s="274"/>
      <c r="AX129" s="274"/>
      <c r="AY129" s="274"/>
      <c r="AZ129" s="274"/>
      <c r="BA129" s="274"/>
      <c r="BB129" s="274"/>
      <c r="BC129" s="274"/>
      <c r="BD129" s="274"/>
      <c r="BE129" s="278"/>
      <c r="BF129" s="279"/>
      <c r="BG129" s="280"/>
      <c r="BH129" s="278"/>
      <c r="BI129" s="279"/>
      <c r="BJ129" s="279"/>
      <c r="BK129" s="280"/>
      <c r="BL129" s="74" t="str">
        <f>IF(AL127="","",AE129)</f>
        <v/>
      </c>
      <c r="BM129" s="163"/>
      <c r="BN129" s="163"/>
      <c r="BO129" s="163"/>
      <c r="BP129" s="163"/>
      <c r="BQ129" s="163"/>
      <c r="BR129" s="163"/>
      <c r="BS129" s="163"/>
      <c r="BT129" s="163"/>
      <c r="BU129" s="163"/>
      <c r="BV129" s="163"/>
      <c r="BW129" s="163"/>
      <c r="BX129" s="172"/>
      <c r="BY129" s="174" t="str">
        <f t="shared" si="332"/>
        <v/>
      </c>
      <c r="BZ129" s="245"/>
      <c r="CA129" s="263"/>
    </row>
    <row r="130" spans="1:79" ht="19.8" customHeight="1" x14ac:dyDescent="0.3">
      <c r="A130" s="154" t="str">
        <f t="shared" si="333"/>
        <v>00:00:00,00</v>
      </c>
      <c r="B130" s="154" t="str">
        <f t="shared" si="334"/>
        <v>00:00:00,00</v>
      </c>
      <c r="C130" s="154" t="str">
        <f t="shared" si="335"/>
        <v>00:00:00,00</v>
      </c>
      <c r="D130" s="154" t="str">
        <f t="shared" si="336"/>
        <v>00:00:00,00</v>
      </c>
      <c r="E130" s="154" t="str">
        <f t="shared" si="337"/>
        <v>00:00:00,00</v>
      </c>
      <c r="F130" s="154" t="str">
        <f t="shared" si="338"/>
        <v>00:00:00,00</v>
      </c>
      <c r="G130" s="154" t="str">
        <f t="shared" si="339"/>
        <v>00:00:00,00</v>
      </c>
      <c r="H130" s="154" t="str">
        <f t="shared" si="340"/>
        <v>00:00:00,00</v>
      </c>
      <c r="I130" s="154" t="str">
        <f t="shared" si="341"/>
        <v>00:00:00,00</v>
      </c>
      <c r="J130" s="154" t="str">
        <f t="shared" si="342"/>
        <v>00:00:00,00</v>
      </c>
      <c r="K130" s="154" t="str">
        <f t="shared" si="343"/>
        <v>00:00:00,00</v>
      </c>
      <c r="L130" s="164">
        <f t="shared" si="344"/>
        <v>0</v>
      </c>
      <c r="M130" s="164" t="str">
        <f t="shared" si="345"/>
        <v>00</v>
      </c>
      <c r="N130" s="168">
        <f t="shared" si="327"/>
        <v>0</v>
      </c>
      <c r="O130" s="164" t="str">
        <f t="shared" si="346"/>
        <v/>
      </c>
      <c r="P130" s="171" t="str">
        <f t="shared" si="328"/>
        <v>0:00,00</v>
      </c>
      <c r="Q130" s="171" t="str">
        <f t="shared" si="329"/>
        <v>00:00,00</v>
      </c>
      <c r="R130" s="171" t="str">
        <f t="shared" si="347"/>
        <v>00:00,</v>
      </c>
      <c r="S130" s="270" t="str">
        <f t="shared" ref="S130" si="605">U130&amp;V130&amp;W130&amp;X130</f>
        <v/>
      </c>
      <c r="T130" s="270" t="str">
        <f>U130&amp;V130&amp;W130&amp;X130&amp;BE130&amp;BH130</f>
        <v/>
      </c>
      <c r="U130" s="281" t="str">
        <f t="shared" ref="U130" si="606">IF(Y130="","",RANK(Y130,$Y$13:$Y$372,1))</f>
        <v/>
      </c>
      <c r="V130" s="281" t="str">
        <f t="shared" ref="V130" si="607">IF(Z130="","",RANK(Z130,$Z$13:$Z$372,1))</f>
        <v/>
      </c>
      <c r="W130" s="281" t="str">
        <f t="shared" ref="W130" si="608">IF(AA130="","",RANK(AA130,$AA$13:$AA$372,1))</f>
        <v/>
      </c>
      <c r="X130" s="281" t="str">
        <f t="shared" ref="X130" si="609">IF(AB130="","",RANK(AB130,$AB$13:$AB$372,1))</f>
        <v/>
      </c>
      <c r="Y130" s="264" t="str">
        <f t="shared" ref="Y130:AB130" si="610">IFERROR(IF(AND($BE130=Y$12,$BH130=Y$11),$BZ130,""),"")</f>
        <v/>
      </c>
      <c r="Z130" s="264" t="str">
        <f t="shared" si="610"/>
        <v/>
      </c>
      <c r="AA130" s="264" t="str">
        <f t="shared" si="610"/>
        <v/>
      </c>
      <c r="AB130" s="264" t="str">
        <f t="shared" si="610"/>
        <v/>
      </c>
      <c r="AC130" s="65">
        <f t="shared" ref="AC130" si="611">AJ130</f>
        <v>40</v>
      </c>
      <c r="AD130" s="65" t="str">
        <f t="shared" ref="AD130" si="612">AK130</f>
        <v/>
      </c>
      <c r="AE130" s="65" t="s">
        <v>112</v>
      </c>
      <c r="AF130" s="246" t="str">
        <f t="shared" ref="AF130" si="613">BY130</f>
        <v/>
      </c>
      <c r="AG130" s="246" t="str">
        <f t="shared" ref="AG130" si="614">BY131</f>
        <v/>
      </c>
      <c r="AH130" s="246" t="str">
        <f t="shared" ref="AH130" si="615">BY132</f>
        <v/>
      </c>
      <c r="AI130" s="244">
        <f t="shared" ref="AI130" si="616">IF(BZ130="",0,1)</f>
        <v>0</v>
      </c>
      <c r="AJ130" s="271">
        <v>40</v>
      </c>
      <c r="AK130" s="272" t="str">
        <f>IF(INDEX('ordem de passagem'!B$13:B$132,MATCH(ajuizamento!$AJ130,'ordem de passagem'!$A$13:$A$132))=0,"",INDEX('ordem de passagem'!B$13:B$132,MATCH(ajuizamento!$AJ130,'ordem de passagem'!$A$13:$A$132)))</f>
        <v/>
      </c>
      <c r="AL130" s="273" t="str">
        <f>IF(INDEX('ordem de passagem'!C$13:C$132,MATCH(ajuizamento!$AJ130,'ordem de passagem'!$A$13:$A$132))=0,"",INDEX('ordem de passagem'!C$13:C$132,MATCH(ajuizamento!$AJ130,'ordem de passagem'!$A$13:$A$132)))</f>
        <v/>
      </c>
      <c r="AM130" s="273"/>
      <c r="AN130" s="273"/>
      <c r="AO130" s="273"/>
      <c r="AP130" s="273"/>
      <c r="AQ130" s="273"/>
      <c r="AR130" s="273"/>
      <c r="AS130" s="274" t="str">
        <f>IF(INDEX('ordem de passagem'!D$13:D$132,MATCH(ajuizamento!$AJ130,'ordem de passagem'!$A$13:$A$132))=0,"",INDEX('ordem de passagem'!D$13:D$132,MATCH(ajuizamento!$AJ130,'ordem de passagem'!$A$13:$A$132)))</f>
        <v/>
      </c>
      <c r="AT130" s="274"/>
      <c r="AU130" s="274"/>
      <c r="AV130" s="274"/>
      <c r="AW130" s="274"/>
      <c r="AX130" s="274"/>
      <c r="AY130" s="274"/>
      <c r="AZ130" s="274" t="str">
        <f>IF(INDEX('ordem de passagem'!E$13:E$132,MATCH(ajuizamento!$AJ130,'ordem de passagem'!$A$13:$A$132))=0,"",INDEX('ordem de passagem'!E$13:E$132,MATCH(ajuizamento!$AJ130,'ordem de passagem'!$A$13:$A$132)))</f>
        <v/>
      </c>
      <c r="BA130" s="274"/>
      <c r="BB130" s="274"/>
      <c r="BC130" s="274"/>
      <c r="BD130" s="274"/>
      <c r="BE130" s="275" t="str">
        <f>IF(INDEX('ordem de passagem'!F$13:F$132,MATCH(ajuizamento!$AJ130,'ordem de passagem'!$A$13:$A$132))=0,"",INDEX('ordem de passagem'!F$13:F$132,MATCH(ajuizamento!$AJ130,'ordem de passagem'!$A$13:$A$132)))</f>
        <v/>
      </c>
      <c r="BF130" s="276"/>
      <c r="BG130" s="277"/>
      <c r="BH130" s="275" t="str">
        <f>IF(INDEX('ordem de passagem'!G$13:G$132,MATCH(ajuizamento!$AJ130,'ordem de passagem'!$A$13:$A$132))=0,"",INDEX('ordem de passagem'!G$13:G$132,MATCH(ajuizamento!$AJ130,'ordem de passagem'!$A$13:$A$132)))</f>
        <v/>
      </c>
      <c r="BI130" s="276"/>
      <c r="BJ130" s="276"/>
      <c r="BK130" s="277"/>
      <c r="BL130" s="74" t="str">
        <f>IF(AL130="","",AE130)</f>
        <v/>
      </c>
      <c r="BM130" s="162"/>
      <c r="BN130" s="162"/>
      <c r="BO130" s="162"/>
      <c r="BP130" s="162"/>
      <c r="BQ130" s="162"/>
      <c r="BR130" s="162"/>
      <c r="BS130" s="162"/>
      <c r="BT130" s="162"/>
      <c r="BU130" s="162"/>
      <c r="BV130" s="162"/>
      <c r="BW130" s="162"/>
      <c r="BX130" s="172"/>
      <c r="BY130" s="174" t="str">
        <f t="shared" si="332"/>
        <v/>
      </c>
      <c r="BZ130" s="245" t="str">
        <f t="shared" si="451"/>
        <v/>
      </c>
      <c r="CA130" s="263"/>
    </row>
    <row r="131" spans="1:79" ht="19.8" customHeight="1" x14ac:dyDescent="0.3">
      <c r="A131" s="154" t="str">
        <f t="shared" si="333"/>
        <v>00:00:00,00</v>
      </c>
      <c r="B131" s="154" t="str">
        <f t="shared" si="334"/>
        <v>00:00:00,00</v>
      </c>
      <c r="C131" s="154" t="str">
        <f t="shared" si="335"/>
        <v>00:00:00,00</v>
      </c>
      <c r="D131" s="154" t="str">
        <f t="shared" si="336"/>
        <v>00:00:00,00</v>
      </c>
      <c r="E131" s="154" t="str">
        <f t="shared" si="337"/>
        <v>00:00:00,00</v>
      </c>
      <c r="F131" s="154" t="str">
        <f t="shared" si="338"/>
        <v>00:00:00,00</v>
      </c>
      <c r="G131" s="154" t="str">
        <f t="shared" si="339"/>
        <v>00:00:00,00</v>
      </c>
      <c r="H131" s="154" t="str">
        <f t="shared" si="340"/>
        <v>00:00:00,00</v>
      </c>
      <c r="I131" s="154" t="str">
        <f t="shared" si="341"/>
        <v>00:00:00,00</v>
      </c>
      <c r="J131" s="154" t="str">
        <f t="shared" si="342"/>
        <v>00:00:00,00</v>
      </c>
      <c r="K131" s="154" t="str">
        <f t="shared" si="343"/>
        <v>00:00:00,00</v>
      </c>
      <c r="L131" s="164">
        <f t="shared" si="344"/>
        <v>0</v>
      </c>
      <c r="M131" s="164" t="str">
        <f t="shared" si="345"/>
        <v>00</v>
      </c>
      <c r="N131" s="168">
        <f t="shared" si="327"/>
        <v>0</v>
      </c>
      <c r="O131" s="164" t="str">
        <f t="shared" si="346"/>
        <v/>
      </c>
      <c r="P131" s="171" t="str">
        <f t="shared" si="328"/>
        <v>0:00,00</v>
      </c>
      <c r="Q131" s="171" t="str">
        <f t="shared" si="329"/>
        <v>00:00,00</v>
      </c>
      <c r="R131" s="171" t="str">
        <f t="shared" si="347"/>
        <v>00:00,</v>
      </c>
      <c r="S131" s="270"/>
      <c r="T131" s="270"/>
      <c r="U131" s="281"/>
      <c r="V131" s="281"/>
      <c r="W131" s="281"/>
      <c r="X131" s="281"/>
      <c r="Y131" s="264"/>
      <c r="Z131" s="264"/>
      <c r="AA131" s="264"/>
      <c r="AB131" s="264"/>
      <c r="AC131" s="65">
        <f t="shared" ref="AC131" si="617">AJ130</f>
        <v>40</v>
      </c>
      <c r="AD131" s="65" t="str">
        <f t="shared" ref="AD131" si="618">AK130</f>
        <v/>
      </c>
      <c r="AE131" s="65" t="s">
        <v>113</v>
      </c>
      <c r="AF131" s="246"/>
      <c r="AG131" s="246"/>
      <c r="AH131" s="246"/>
      <c r="AI131" s="244"/>
      <c r="AJ131" s="271"/>
      <c r="AK131" s="272"/>
      <c r="AL131" s="273"/>
      <c r="AM131" s="273"/>
      <c r="AN131" s="273"/>
      <c r="AO131" s="273"/>
      <c r="AP131" s="273"/>
      <c r="AQ131" s="273"/>
      <c r="AR131" s="273"/>
      <c r="AS131" s="274"/>
      <c r="AT131" s="274"/>
      <c r="AU131" s="274"/>
      <c r="AV131" s="274"/>
      <c r="AW131" s="274"/>
      <c r="AX131" s="274"/>
      <c r="AY131" s="274"/>
      <c r="AZ131" s="274"/>
      <c r="BA131" s="274"/>
      <c r="BB131" s="274"/>
      <c r="BC131" s="274"/>
      <c r="BD131" s="274"/>
      <c r="BE131" s="275"/>
      <c r="BF131" s="276"/>
      <c r="BG131" s="277"/>
      <c r="BH131" s="275"/>
      <c r="BI131" s="276"/>
      <c r="BJ131" s="276"/>
      <c r="BK131" s="277"/>
      <c r="BL131" s="74" t="str">
        <f>IF(AL130="","",AE131)</f>
        <v/>
      </c>
      <c r="BM131" s="163"/>
      <c r="BN131" s="163"/>
      <c r="BO131" s="163"/>
      <c r="BP131" s="163"/>
      <c r="BQ131" s="163"/>
      <c r="BR131" s="163"/>
      <c r="BS131" s="163"/>
      <c r="BT131" s="163"/>
      <c r="BU131" s="163"/>
      <c r="BV131" s="163"/>
      <c r="BW131" s="163"/>
      <c r="BX131" s="172"/>
      <c r="BY131" s="174" t="str">
        <f t="shared" si="332"/>
        <v/>
      </c>
      <c r="BZ131" s="245"/>
      <c r="CA131" s="263"/>
    </row>
    <row r="132" spans="1:79" ht="19.8" customHeight="1" x14ac:dyDescent="0.3">
      <c r="A132" s="154" t="str">
        <f t="shared" si="333"/>
        <v>00:00:00,00</v>
      </c>
      <c r="B132" s="154" t="str">
        <f t="shared" si="334"/>
        <v>00:00:00,00</v>
      </c>
      <c r="C132" s="154" t="str">
        <f t="shared" si="335"/>
        <v>00:00:00,00</v>
      </c>
      <c r="D132" s="154" t="str">
        <f t="shared" si="336"/>
        <v>00:00:00,00</v>
      </c>
      <c r="E132" s="154" t="str">
        <f t="shared" si="337"/>
        <v>00:00:00,00</v>
      </c>
      <c r="F132" s="154" t="str">
        <f t="shared" si="338"/>
        <v>00:00:00,00</v>
      </c>
      <c r="G132" s="154" t="str">
        <f t="shared" si="339"/>
        <v>00:00:00,00</v>
      </c>
      <c r="H132" s="154" t="str">
        <f t="shared" si="340"/>
        <v>00:00:00,00</v>
      </c>
      <c r="I132" s="154" t="str">
        <f t="shared" si="341"/>
        <v>00:00:00,00</v>
      </c>
      <c r="J132" s="154" t="str">
        <f t="shared" si="342"/>
        <v>00:00:00,00</v>
      </c>
      <c r="K132" s="154" t="str">
        <f t="shared" si="343"/>
        <v>00:00:00,00</v>
      </c>
      <c r="L132" s="164">
        <f t="shared" si="344"/>
        <v>0</v>
      </c>
      <c r="M132" s="164" t="str">
        <f t="shared" si="345"/>
        <v>00</v>
      </c>
      <c r="N132" s="168">
        <f t="shared" si="327"/>
        <v>0</v>
      </c>
      <c r="O132" s="164" t="str">
        <f t="shared" si="346"/>
        <v/>
      </c>
      <c r="P132" s="171" t="str">
        <f t="shared" si="328"/>
        <v>0:00,00</v>
      </c>
      <c r="Q132" s="171" t="str">
        <f t="shared" si="329"/>
        <v>00:00,00</v>
      </c>
      <c r="R132" s="171" t="str">
        <f t="shared" si="347"/>
        <v>00:00,</v>
      </c>
      <c r="S132" s="270"/>
      <c r="T132" s="270"/>
      <c r="U132" s="281"/>
      <c r="V132" s="281"/>
      <c r="W132" s="281"/>
      <c r="X132" s="281"/>
      <c r="Y132" s="264"/>
      <c r="Z132" s="264"/>
      <c r="AA132" s="264"/>
      <c r="AB132" s="264"/>
      <c r="AC132" s="65">
        <f t="shared" ref="AC132:AD132" si="619">AJ130</f>
        <v>40</v>
      </c>
      <c r="AD132" s="65" t="str">
        <f t="shared" si="619"/>
        <v/>
      </c>
      <c r="AE132" s="65" t="s">
        <v>114</v>
      </c>
      <c r="AF132" s="246"/>
      <c r="AG132" s="246"/>
      <c r="AH132" s="246"/>
      <c r="AI132" s="244"/>
      <c r="AJ132" s="271"/>
      <c r="AK132" s="272"/>
      <c r="AL132" s="273"/>
      <c r="AM132" s="273"/>
      <c r="AN132" s="273"/>
      <c r="AO132" s="273"/>
      <c r="AP132" s="273"/>
      <c r="AQ132" s="273"/>
      <c r="AR132" s="273"/>
      <c r="AS132" s="274"/>
      <c r="AT132" s="274"/>
      <c r="AU132" s="274"/>
      <c r="AV132" s="274"/>
      <c r="AW132" s="274"/>
      <c r="AX132" s="274"/>
      <c r="AY132" s="274"/>
      <c r="AZ132" s="274"/>
      <c r="BA132" s="274"/>
      <c r="BB132" s="274"/>
      <c r="BC132" s="274"/>
      <c r="BD132" s="274"/>
      <c r="BE132" s="278"/>
      <c r="BF132" s="279"/>
      <c r="BG132" s="280"/>
      <c r="BH132" s="278"/>
      <c r="BI132" s="279"/>
      <c r="BJ132" s="279"/>
      <c r="BK132" s="280"/>
      <c r="BL132" s="74" t="str">
        <f>IF(AL130="","",AE132)</f>
        <v/>
      </c>
      <c r="BM132" s="163"/>
      <c r="BN132" s="163"/>
      <c r="BO132" s="163"/>
      <c r="BP132" s="163"/>
      <c r="BQ132" s="163"/>
      <c r="BR132" s="163"/>
      <c r="BS132" s="163"/>
      <c r="BT132" s="163"/>
      <c r="BU132" s="163"/>
      <c r="BV132" s="163"/>
      <c r="BW132" s="163"/>
      <c r="BX132" s="172"/>
      <c r="BY132" s="174" t="str">
        <f t="shared" si="332"/>
        <v/>
      </c>
      <c r="BZ132" s="245"/>
      <c r="CA132" s="263"/>
    </row>
    <row r="133" spans="1:79" ht="19.8" customHeight="1" x14ac:dyDescent="0.3">
      <c r="A133" s="154" t="str">
        <f t="shared" si="333"/>
        <v>00:00:00,00</v>
      </c>
      <c r="B133" s="154" t="str">
        <f t="shared" si="334"/>
        <v>00:00:00,00</v>
      </c>
      <c r="C133" s="154" t="str">
        <f t="shared" si="335"/>
        <v>00:00:00,00</v>
      </c>
      <c r="D133" s="154" t="str">
        <f t="shared" si="336"/>
        <v>00:00:00,00</v>
      </c>
      <c r="E133" s="154" t="str">
        <f t="shared" si="337"/>
        <v>00:00:00,00</v>
      </c>
      <c r="F133" s="154" t="str">
        <f t="shared" si="338"/>
        <v>00:00:00,00</v>
      </c>
      <c r="G133" s="154" t="str">
        <f t="shared" si="339"/>
        <v>00:00:00,00</v>
      </c>
      <c r="H133" s="154" t="str">
        <f t="shared" si="340"/>
        <v>00:00:00,00</v>
      </c>
      <c r="I133" s="154" t="str">
        <f t="shared" si="341"/>
        <v>00:00:00,00</v>
      </c>
      <c r="J133" s="154" t="str">
        <f t="shared" si="342"/>
        <v>00:00:00,00</v>
      </c>
      <c r="K133" s="154" t="str">
        <f t="shared" si="343"/>
        <v>00:00:00,00</v>
      </c>
      <c r="L133" s="164">
        <f t="shared" si="344"/>
        <v>0</v>
      </c>
      <c r="M133" s="164" t="str">
        <f t="shared" si="345"/>
        <v>00</v>
      </c>
      <c r="N133" s="168">
        <f t="shared" si="327"/>
        <v>0</v>
      </c>
      <c r="O133" s="164" t="str">
        <f t="shared" si="346"/>
        <v/>
      </c>
      <c r="P133" s="171" t="str">
        <f t="shared" si="328"/>
        <v>0:00,00</v>
      </c>
      <c r="Q133" s="171" t="str">
        <f t="shared" si="329"/>
        <v>00:00,00</v>
      </c>
      <c r="R133" s="171" t="str">
        <f t="shared" si="347"/>
        <v>00:00,</v>
      </c>
      <c r="S133" s="270" t="str">
        <f t="shared" ref="S133" si="620">U133&amp;V133&amp;W133&amp;X133</f>
        <v/>
      </c>
      <c r="T133" s="270" t="str">
        <f>U133&amp;V133&amp;W133&amp;X133&amp;BE133&amp;BH133</f>
        <v/>
      </c>
      <c r="U133" s="281" t="str">
        <f t="shared" ref="U133" si="621">IF(Y133="","",RANK(Y133,$Y$13:$Y$372,1))</f>
        <v/>
      </c>
      <c r="V133" s="281" t="str">
        <f t="shared" ref="V133" si="622">IF(Z133="","",RANK(Z133,$Z$13:$Z$372,1))</f>
        <v/>
      </c>
      <c r="W133" s="281" t="str">
        <f t="shared" ref="W133" si="623">IF(AA133="","",RANK(AA133,$AA$13:$AA$372,1))</f>
        <v/>
      </c>
      <c r="X133" s="281" t="str">
        <f t="shared" ref="X133" si="624">IF(AB133="","",RANK(AB133,$AB$13:$AB$372,1))</f>
        <v/>
      </c>
      <c r="Y133" s="264" t="str">
        <f t="shared" ref="Y133:AB133" si="625">IFERROR(IF(AND($BE133=Y$12,$BH133=Y$11),$BZ133,""),"")</f>
        <v/>
      </c>
      <c r="Z133" s="264" t="str">
        <f t="shared" si="625"/>
        <v/>
      </c>
      <c r="AA133" s="264" t="str">
        <f t="shared" si="625"/>
        <v/>
      </c>
      <c r="AB133" s="264" t="str">
        <f t="shared" si="625"/>
        <v/>
      </c>
      <c r="AC133" s="65">
        <f t="shared" ref="AC133" si="626">AJ133</f>
        <v>41</v>
      </c>
      <c r="AD133" s="65" t="str">
        <f t="shared" ref="AD133" si="627">AK133</f>
        <v/>
      </c>
      <c r="AE133" s="65" t="s">
        <v>112</v>
      </c>
      <c r="AF133" s="246" t="str">
        <f t="shared" ref="AF133" si="628">BY133</f>
        <v/>
      </c>
      <c r="AG133" s="246" t="str">
        <f t="shared" ref="AG133" si="629">BY134</f>
        <v/>
      </c>
      <c r="AH133" s="246" t="str">
        <f t="shared" ref="AH133" si="630">BY135</f>
        <v/>
      </c>
      <c r="AI133" s="244">
        <f t="shared" ref="AI133" si="631">IF(BZ133="",0,1)</f>
        <v>0</v>
      </c>
      <c r="AJ133" s="271">
        <v>41</v>
      </c>
      <c r="AK133" s="272" t="str">
        <f>IF(INDEX('ordem de passagem'!B$13:B$132,MATCH(ajuizamento!$AJ133,'ordem de passagem'!$A$13:$A$132))=0,"",INDEX('ordem de passagem'!B$13:B$132,MATCH(ajuizamento!$AJ133,'ordem de passagem'!$A$13:$A$132)))</f>
        <v/>
      </c>
      <c r="AL133" s="273" t="str">
        <f>IF(INDEX('ordem de passagem'!C$13:C$132,MATCH(ajuizamento!$AJ133,'ordem de passagem'!$A$13:$A$132))=0,"",INDEX('ordem de passagem'!C$13:C$132,MATCH(ajuizamento!$AJ133,'ordem de passagem'!$A$13:$A$132)))</f>
        <v/>
      </c>
      <c r="AM133" s="273"/>
      <c r="AN133" s="273"/>
      <c r="AO133" s="273"/>
      <c r="AP133" s="273"/>
      <c r="AQ133" s="273"/>
      <c r="AR133" s="273"/>
      <c r="AS133" s="274" t="str">
        <f>IF(INDEX('ordem de passagem'!D$13:D$132,MATCH(ajuizamento!$AJ133,'ordem de passagem'!$A$13:$A$132))=0,"",INDEX('ordem de passagem'!D$13:D$132,MATCH(ajuizamento!$AJ133,'ordem de passagem'!$A$13:$A$132)))</f>
        <v/>
      </c>
      <c r="AT133" s="274"/>
      <c r="AU133" s="274"/>
      <c r="AV133" s="274"/>
      <c r="AW133" s="274"/>
      <c r="AX133" s="274"/>
      <c r="AY133" s="274"/>
      <c r="AZ133" s="274" t="str">
        <f>IF(INDEX('ordem de passagem'!E$13:E$132,MATCH(ajuizamento!$AJ133,'ordem de passagem'!$A$13:$A$132))=0,"",INDEX('ordem de passagem'!E$13:E$132,MATCH(ajuizamento!$AJ133,'ordem de passagem'!$A$13:$A$132)))</f>
        <v/>
      </c>
      <c r="BA133" s="274"/>
      <c r="BB133" s="274"/>
      <c r="BC133" s="274"/>
      <c r="BD133" s="274"/>
      <c r="BE133" s="275" t="str">
        <f>IF(INDEX('ordem de passagem'!F$13:F$132,MATCH(ajuizamento!$AJ133,'ordem de passagem'!$A$13:$A$132))=0,"",INDEX('ordem de passagem'!F$13:F$132,MATCH(ajuizamento!$AJ133,'ordem de passagem'!$A$13:$A$132)))</f>
        <v/>
      </c>
      <c r="BF133" s="276"/>
      <c r="BG133" s="277"/>
      <c r="BH133" s="275" t="str">
        <f>IF(INDEX('ordem de passagem'!G$13:G$132,MATCH(ajuizamento!$AJ133,'ordem de passagem'!$A$13:$A$132))=0,"",INDEX('ordem de passagem'!G$13:G$132,MATCH(ajuizamento!$AJ133,'ordem de passagem'!$A$13:$A$132)))</f>
        <v/>
      </c>
      <c r="BI133" s="276"/>
      <c r="BJ133" s="276"/>
      <c r="BK133" s="277"/>
      <c r="BL133" s="74" t="str">
        <f>IF(AL133="","",AE133)</f>
        <v/>
      </c>
      <c r="BM133" s="162"/>
      <c r="BN133" s="162"/>
      <c r="BO133" s="162"/>
      <c r="BP133" s="162"/>
      <c r="BQ133" s="162"/>
      <c r="BR133" s="162"/>
      <c r="BS133" s="162"/>
      <c r="BT133" s="162"/>
      <c r="BU133" s="162"/>
      <c r="BV133" s="162"/>
      <c r="BW133" s="162"/>
      <c r="BX133" s="172"/>
      <c r="BY133" s="174" t="str">
        <f t="shared" si="332"/>
        <v/>
      </c>
      <c r="BZ133" s="245" t="str">
        <f t="shared" si="451"/>
        <v/>
      </c>
      <c r="CA133" s="263"/>
    </row>
    <row r="134" spans="1:79" ht="19.8" customHeight="1" x14ac:dyDescent="0.3">
      <c r="A134" s="154" t="str">
        <f t="shared" si="333"/>
        <v>00:00:00,00</v>
      </c>
      <c r="B134" s="154" t="str">
        <f t="shared" si="334"/>
        <v>00:00:00,00</v>
      </c>
      <c r="C134" s="154" t="str">
        <f t="shared" si="335"/>
        <v>00:00:00,00</v>
      </c>
      <c r="D134" s="154" t="str">
        <f t="shared" si="336"/>
        <v>00:00:00,00</v>
      </c>
      <c r="E134" s="154" t="str">
        <f t="shared" si="337"/>
        <v>00:00:00,00</v>
      </c>
      <c r="F134" s="154" t="str">
        <f t="shared" si="338"/>
        <v>00:00:00,00</v>
      </c>
      <c r="G134" s="154" t="str">
        <f t="shared" si="339"/>
        <v>00:00:00,00</v>
      </c>
      <c r="H134" s="154" t="str">
        <f t="shared" si="340"/>
        <v>00:00:00,00</v>
      </c>
      <c r="I134" s="154" t="str">
        <f t="shared" si="341"/>
        <v>00:00:00,00</v>
      </c>
      <c r="J134" s="154" t="str">
        <f t="shared" si="342"/>
        <v>00:00:00,00</v>
      </c>
      <c r="K134" s="154" t="str">
        <f t="shared" si="343"/>
        <v>00:00:00,00</v>
      </c>
      <c r="L134" s="164">
        <f t="shared" si="344"/>
        <v>0</v>
      </c>
      <c r="M134" s="164" t="str">
        <f t="shared" si="345"/>
        <v>00</v>
      </c>
      <c r="N134" s="168">
        <f t="shared" si="327"/>
        <v>0</v>
      </c>
      <c r="O134" s="164" t="str">
        <f t="shared" si="346"/>
        <v/>
      </c>
      <c r="P134" s="171" t="str">
        <f t="shared" si="328"/>
        <v>0:00,00</v>
      </c>
      <c r="Q134" s="171" t="str">
        <f t="shared" si="329"/>
        <v>00:00,00</v>
      </c>
      <c r="R134" s="171" t="str">
        <f t="shared" si="347"/>
        <v>00:00,</v>
      </c>
      <c r="S134" s="270"/>
      <c r="T134" s="270"/>
      <c r="U134" s="281"/>
      <c r="V134" s="281"/>
      <c r="W134" s="281"/>
      <c r="X134" s="281"/>
      <c r="Y134" s="264"/>
      <c r="Z134" s="264"/>
      <c r="AA134" s="264"/>
      <c r="AB134" s="264"/>
      <c r="AC134" s="65">
        <f t="shared" ref="AC134" si="632">AJ133</f>
        <v>41</v>
      </c>
      <c r="AD134" s="65" t="str">
        <f t="shared" ref="AD134" si="633">AK133</f>
        <v/>
      </c>
      <c r="AE134" s="65" t="s">
        <v>113</v>
      </c>
      <c r="AF134" s="246"/>
      <c r="AG134" s="246"/>
      <c r="AH134" s="246"/>
      <c r="AI134" s="244"/>
      <c r="AJ134" s="271"/>
      <c r="AK134" s="272"/>
      <c r="AL134" s="273"/>
      <c r="AM134" s="273"/>
      <c r="AN134" s="273"/>
      <c r="AO134" s="273"/>
      <c r="AP134" s="273"/>
      <c r="AQ134" s="273"/>
      <c r="AR134" s="273"/>
      <c r="AS134" s="274"/>
      <c r="AT134" s="274"/>
      <c r="AU134" s="274"/>
      <c r="AV134" s="274"/>
      <c r="AW134" s="274"/>
      <c r="AX134" s="274"/>
      <c r="AY134" s="274"/>
      <c r="AZ134" s="274"/>
      <c r="BA134" s="274"/>
      <c r="BB134" s="274"/>
      <c r="BC134" s="274"/>
      <c r="BD134" s="274"/>
      <c r="BE134" s="275"/>
      <c r="BF134" s="276"/>
      <c r="BG134" s="277"/>
      <c r="BH134" s="275"/>
      <c r="BI134" s="276"/>
      <c r="BJ134" s="276"/>
      <c r="BK134" s="277"/>
      <c r="BL134" s="74" t="str">
        <f>IF(AL133="","",AE134)</f>
        <v/>
      </c>
      <c r="BM134" s="163"/>
      <c r="BN134" s="163"/>
      <c r="BO134" s="163"/>
      <c r="BP134" s="163"/>
      <c r="BQ134" s="163"/>
      <c r="BR134" s="163"/>
      <c r="BS134" s="163"/>
      <c r="BT134" s="163"/>
      <c r="BU134" s="163"/>
      <c r="BV134" s="163"/>
      <c r="BW134" s="163"/>
      <c r="BX134" s="172"/>
      <c r="BY134" s="174" t="str">
        <f t="shared" si="332"/>
        <v/>
      </c>
      <c r="BZ134" s="245"/>
      <c r="CA134" s="263"/>
    </row>
    <row r="135" spans="1:79" ht="19.8" customHeight="1" x14ac:dyDescent="0.3">
      <c r="A135" s="154" t="str">
        <f t="shared" si="333"/>
        <v>00:00:00,00</v>
      </c>
      <c r="B135" s="154" t="str">
        <f t="shared" si="334"/>
        <v>00:00:00,00</v>
      </c>
      <c r="C135" s="154" t="str">
        <f t="shared" si="335"/>
        <v>00:00:00,00</v>
      </c>
      <c r="D135" s="154" t="str">
        <f t="shared" si="336"/>
        <v>00:00:00,00</v>
      </c>
      <c r="E135" s="154" t="str">
        <f t="shared" si="337"/>
        <v>00:00:00,00</v>
      </c>
      <c r="F135" s="154" t="str">
        <f t="shared" si="338"/>
        <v>00:00:00,00</v>
      </c>
      <c r="G135" s="154" t="str">
        <f t="shared" si="339"/>
        <v>00:00:00,00</v>
      </c>
      <c r="H135" s="154" t="str">
        <f t="shared" si="340"/>
        <v>00:00:00,00</v>
      </c>
      <c r="I135" s="154" t="str">
        <f t="shared" si="341"/>
        <v>00:00:00,00</v>
      </c>
      <c r="J135" s="154" t="str">
        <f t="shared" si="342"/>
        <v>00:00:00,00</v>
      </c>
      <c r="K135" s="154" t="str">
        <f t="shared" si="343"/>
        <v>00:00:00,00</v>
      </c>
      <c r="L135" s="164">
        <f t="shared" si="344"/>
        <v>0</v>
      </c>
      <c r="M135" s="164" t="str">
        <f t="shared" si="345"/>
        <v>00</v>
      </c>
      <c r="N135" s="168">
        <f t="shared" si="327"/>
        <v>0</v>
      </c>
      <c r="O135" s="164" t="str">
        <f t="shared" si="346"/>
        <v/>
      </c>
      <c r="P135" s="171" t="str">
        <f t="shared" si="328"/>
        <v>0:00,00</v>
      </c>
      <c r="Q135" s="171" t="str">
        <f t="shared" si="329"/>
        <v>00:00,00</v>
      </c>
      <c r="R135" s="171" t="str">
        <f t="shared" si="347"/>
        <v>00:00,</v>
      </c>
      <c r="S135" s="270"/>
      <c r="T135" s="270"/>
      <c r="U135" s="281"/>
      <c r="V135" s="281"/>
      <c r="W135" s="281"/>
      <c r="X135" s="281"/>
      <c r="Y135" s="264"/>
      <c r="Z135" s="264"/>
      <c r="AA135" s="264"/>
      <c r="AB135" s="264"/>
      <c r="AC135" s="65">
        <f t="shared" ref="AC135:AD135" si="634">AJ133</f>
        <v>41</v>
      </c>
      <c r="AD135" s="65" t="str">
        <f t="shared" si="634"/>
        <v/>
      </c>
      <c r="AE135" s="65" t="s">
        <v>114</v>
      </c>
      <c r="AF135" s="246"/>
      <c r="AG135" s="246"/>
      <c r="AH135" s="246"/>
      <c r="AI135" s="244"/>
      <c r="AJ135" s="271"/>
      <c r="AK135" s="272"/>
      <c r="AL135" s="273"/>
      <c r="AM135" s="273"/>
      <c r="AN135" s="273"/>
      <c r="AO135" s="273"/>
      <c r="AP135" s="273"/>
      <c r="AQ135" s="273"/>
      <c r="AR135" s="273"/>
      <c r="AS135" s="274"/>
      <c r="AT135" s="274"/>
      <c r="AU135" s="274"/>
      <c r="AV135" s="274"/>
      <c r="AW135" s="274"/>
      <c r="AX135" s="274"/>
      <c r="AY135" s="274"/>
      <c r="AZ135" s="274"/>
      <c r="BA135" s="274"/>
      <c r="BB135" s="274"/>
      <c r="BC135" s="274"/>
      <c r="BD135" s="274"/>
      <c r="BE135" s="278"/>
      <c r="BF135" s="279"/>
      <c r="BG135" s="280"/>
      <c r="BH135" s="278"/>
      <c r="BI135" s="279"/>
      <c r="BJ135" s="279"/>
      <c r="BK135" s="280"/>
      <c r="BL135" s="74" t="str">
        <f>IF(AL133="","",AE135)</f>
        <v/>
      </c>
      <c r="BM135" s="163"/>
      <c r="BN135" s="163"/>
      <c r="BO135" s="163"/>
      <c r="BP135" s="163"/>
      <c r="BQ135" s="163"/>
      <c r="BR135" s="163"/>
      <c r="BS135" s="163"/>
      <c r="BT135" s="163"/>
      <c r="BU135" s="163"/>
      <c r="BV135" s="163"/>
      <c r="BW135" s="163"/>
      <c r="BX135" s="172"/>
      <c r="BY135" s="174" t="str">
        <f t="shared" si="332"/>
        <v/>
      </c>
      <c r="BZ135" s="245"/>
      <c r="CA135" s="263"/>
    </row>
    <row r="136" spans="1:79" ht="19.8" customHeight="1" x14ac:dyDescent="0.3">
      <c r="A136" s="154" t="str">
        <f t="shared" si="333"/>
        <v>00:00:00,00</v>
      </c>
      <c r="B136" s="154" t="str">
        <f t="shared" si="334"/>
        <v>00:00:00,00</v>
      </c>
      <c r="C136" s="154" t="str">
        <f t="shared" si="335"/>
        <v>00:00:00,00</v>
      </c>
      <c r="D136" s="154" t="str">
        <f t="shared" si="336"/>
        <v>00:00:00,00</v>
      </c>
      <c r="E136" s="154" t="str">
        <f t="shared" si="337"/>
        <v>00:00:00,00</v>
      </c>
      <c r="F136" s="154" t="str">
        <f t="shared" si="338"/>
        <v>00:00:00,00</v>
      </c>
      <c r="G136" s="154" t="str">
        <f t="shared" si="339"/>
        <v>00:00:00,00</v>
      </c>
      <c r="H136" s="154" t="str">
        <f t="shared" si="340"/>
        <v>00:00:00,00</v>
      </c>
      <c r="I136" s="154" t="str">
        <f t="shared" si="341"/>
        <v>00:00:00,00</v>
      </c>
      <c r="J136" s="154" t="str">
        <f t="shared" si="342"/>
        <v>00:00:00,00</v>
      </c>
      <c r="K136" s="154" t="str">
        <f t="shared" si="343"/>
        <v>00:00:00,00</v>
      </c>
      <c r="L136" s="164">
        <f t="shared" si="344"/>
        <v>0</v>
      </c>
      <c r="M136" s="164" t="str">
        <f t="shared" si="345"/>
        <v>00</v>
      </c>
      <c r="N136" s="168">
        <f t="shared" si="327"/>
        <v>0</v>
      </c>
      <c r="O136" s="164" t="str">
        <f t="shared" si="346"/>
        <v/>
      </c>
      <c r="P136" s="171" t="str">
        <f t="shared" si="328"/>
        <v>0:00,00</v>
      </c>
      <c r="Q136" s="171" t="str">
        <f t="shared" si="329"/>
        <v>00:00,00</v>
      </c>
      <c r="R136" s="171" t="str">
        <f t="shared" si="347"/>
        <v>00:00,</v>
      </c>
      <c r="S136" s="270" t="str">
        <f t="shared" ref="S136" si="635">U136&amp;V136&amp;W136&amp;X136</f>
        <v/>
      </c>
      <c r="T136" s="270" t="str">
        <f>U136&amp;V136&amp;W136&amp;X136&amp;BE136&amp;BH136</f>
        <v/>
      </c>
      <c r="U136" s="281" t="str">
        <f t="shared" ref="U136" si="636">IF(Y136="","",RANK(Y136,$Y$13:$Y$372,1))</f>
        <v/>
      </c>
      <c r="V136" s="281" t="str">
        <f t="shared" ref="V136" si="637">IF(Z136="","",RANK(Z136,$Z$13:$Z$372,1))</f>
        <v/>
      </c>
      <c r="W136" s="281" t="str">
        <f t="shared" ref="W136" si="638">IF(AA136="","",RANK(AA136,$AA$13:$AA$372,1))</f>
        <v/>
      </c>
      <c r="X136" s="281" t="str">
        <f t="shared" ref="X136" si="639">IF(AB136="","",RANK(AB136,$AB$13:$AB$372,1))</f>
        <v/>
      </c>
      <c r="Y136" s="264" t="str">
        <f t="shared" ref="Y136:AB136" si="640">IFERROR(IF(AND($BE136=Y$12,$BH136=Y$11),$BZ136,""),"")</f>
        <v/>
      </c>
      <c r="Z136" s="264" t="str">
        <f t="shared" si="640"/>
        <v/>
      </c>
      <c r="AA136" s="264" t="str">
        <f t="shared" si="640"/>
        <v/>
      </c>
      <c r="AB136" s="264" t="str">
        <f t="shared" si="640"/>
        <v/>
      </c>
      <c r="AC136" s="65">
        <f t="shared" ref="AC136" si="641">AJ136</f>
        <v>42</v>
      </c>
      <c r="AD136" s="65" t="str">
        <f t="shared" ref="AD136" si="642">AK136</f>
        <v/>
      </c>
      <c r="AE136" s="65" t="s">
        <v>112</v>
      </c>
      <c r="AF136" s="246" t="str">
        <f t="shared" ref="AF136" si="643">BY136</f>
        <v/>
      </c>
      <c r="AG136" s="246" t="str">
        <f t="shared" ref="AG136" si="644">BY137</f>
        <v/>
      </c>
      <c r="AH136" s="246" t="str">
        <f t="shared" ref="AH136" si="645">BY138</f>
        <v/>
      </c>
      <c r="AI136" s="244">
        <f t="shared" ref="AI136" si="646">IF(BZ136="",0,1)</f>
        <v>0</v>
      </c>
      <c r="AJ136" s="271">
        <v>42</v>
      </c>
      <c r="AK136" s="272" t="str">
        <f>IF(INDEX('ordem de passagem'!B$13:B$132,MATCH(ajuizamento!$AJ136,'ordem de passagem'!$A$13:$A$132))=0,"",INDEX('ordem de passagem'!B$13:B$132,MATCH(ajuizamento!$AJ136,'ordem de passagem'!$A$13:$A$132)))</f>
        <v/>
      </c>
      <c r="AL136" s="273" t="str">
        <f>IF(INDEX('ordem de passagem'!C$13:C$132,MATCH(ajuizamento!$AJ136,'ordem de passagem'!$A$13:$A$132))=0,"",INDEX('ordem de passagem'!C$13:C$132,MATCH(ajuizamento!$AJ136,'ordem de passagem'!$A$13:$A$132)))</f>
        <v/>
      </c>
      <c r="AM136" s="273"/>
      <c r="AN136" s="273"/>
      <c r="AO136" s="273"/>
      <c r="AP136" s="273"/>
      <c r="AQ136" s="273"/>
      <c r="AR136" s="273"/>
      <c r="AS136" s="274" t="str">
        <f>IF(INDEX('ordem de passagem'!D$13:D$132,MATCH(ajuizamento!$AJ136,'ordem de passagem'!$A$13:$A$132))=0,"",INDEX('ordem de passagem'!D$13:D$132,MATCH(ajuizamento!$AJ136,'ordem de passagem'!$A$13:$A$132)))</f>
        <v/>
      </c>
      <c r="AT136" s="274"/>
      <c r="AU136" s="274"/>
      <c r="AV136" s="274"/>
      <c r="AW136" s="274"/>
      <c r="AX136" s="274"/>
      <c r="AY136" s="274"/>
      <c r="AZ136" s="274" t="str">
        <f>IF(INDEX('ordem de passagem'!E$13:E$132,MATCH(ajuizamento!$AJ136,'ordem de passagem'!$A$13:$A$132))=0,"",INDEX('ordem de passagem'!E$13:E$132,MATCH(ajuizamento!$AJ136,'ordem de passagem'!$A$13:$A$132)))</f>
        <v/>
      </c>
      <c r="BA136" s="274"/>
      <c r="BB136" s="274"/>
      <c r="BC136" s="274"/>
      <c r="BD136" s="274"/>
      <c r="BE136" s="275" t="str">
        <f>IF(INDEX('ordem de passagem'!F$13:F$132,MATCH(ajuizamento!$AJ136,'ordem de passagem'!$A$13:$A$132))=0,"",INDEX('ordem de passagem'!F$13:F$132,MATCH(ajuizamento!$AJ136,'ordem de passagem'!$A$13:$A$132)))</f>
        <v/>
      </c>
      <c r="BF136" s="276"/>
      <c r="BG136" s="277"/>
      <c r="BH136" s="275" t="str">
        <f>IF(INDEX('ordem de passagem'!G$13:G$132,MATCH(ajuizamento!$AJ136,'ordem de passagem'!$A$13:$A$132))=0,"",INDEX('ordem de passagem'!G$13:G$132,MATCH(ajuizamento!$AJ136,'ordem de passagem'!$A$13:$A$132)))</f>
        <v/>
      </c>
      <c r="BI136" s="276"/>
      <c r="BJ136" s="276"/>
      <c r="BK136" s="277"/>
      <c r="BL136" s="74" t="str">
        <f>IF(AL136="","",AE136)</f>
        <v/>
      </c>
      <c r="BM136" s="162"/>
      <c r="BN136" s="162"/>
      <c r="BO136" s="162"/>
      <c r="BP136" s="162"/>
      <c r="BQ136" s="162"/>
      <c r="BR136" s="162"/>
      <c r="BS136" s="162"/>
      <c r="BT136" s="162"/>
      <c r="BU136" s="162"/>
      <c r="BV136" s="162"/>
      <c r="BW136" s="162"/>
      <c r="BX136" s="172"/>
      <c r="BY136" s="174" t="str">
        <f t="shared" si="332"/>
        <v/>
      </c>
      <c r="BZ136" s="245" t="str">
        <f t="shared" si="451"/>
        <v/>
      </c>
      <c r="CA136" s="263"/>
    </row>
    <row r="137" spans="1:79" ht="19.8" customHeight="1" x14ac:dyDescent="0.3">
      <c r="A137" s="154" t="str">
        <f t="shared" si="333"/>
        <v>00:00:00,00</v>
      </c>
      <c r="B137" s="154" t="str">
        <f t="shared" si="334"/>
        <v>00:00:00,00</v>
      </c>
      <c r="C137" s="154" t="str">
        <f t="shared" si="335"/>
        <v>00:00:00,00</v>
      </c>
      <c r="D137" s="154" t="str">
        <f t="shared" si="336"/>
        <v>00:00:00,00</v>
      </c>
      <c r="E137" s="154" t="str">
        <f t="shared" si="337"/>
        <v>00:00:00,00</v>
      </c>
      <c r="F137" s="154" t="str">
        <f t="shared" si="338"/>
        <v>00:00:00,00</v>
      </c>
      <c r="G137" s="154" t="str">
        <f t="shared" si="339"/>
        <v>00:00:00,00</v>
      </c>
      <c r="H137" s="154" t="str">
        <f t="shared" si="340"/>
        <v>00:00:00,00</v>
      </c>
      <c r="I137" s="154" t="str">
        <f t="shared" si="341"/>
        <v>00:00:00,00</v>
      </c>
      <c r="J137" s="154" t="str">
        <f t="shared" si="342"/>
        <v>00:00:00,00</v>
      </c>
      <c r="K137" s="154" t="str">
        <f t="shared" si="343"/>
        <v>00:00:00,00</v>
      </c>
      <c r="L137" s="164">
        <f t="shared" si="344"/>
        <v>0</v>
      </c>
      <c r="M137" s="164" t="str">
        <f t="shared" si="345"/>
        <v>00</v>
      </c>
      <c r="N137" s="168">
        <f t="shared" si="327"/>
        <v>0</v>
      </c>
      <c r="O137" s="164" t="str">
        <f t="shared" si="346"/>
        <v/>
      </c>
      <c r="P137" s="171" t="str">
        <f t="shared" si="328"/>
        <v>0:00,00</v>
      </c>
      <c r="Q137" s="171" t="str">
        <f t="shared" si="329"/>
        <v>00:00,00</v>
      </c>
      <c r="R137" s="171" t="str">
        <f t="shared" si="347"/>
        <v>00:00,</v>
      </c>
      <c r="S137" s="270"/>
      <c r="T137" s="270"/>
      <c r="U137" s="281"/>
      <c r="V137" s="281"/>
      <c r="W137" s="281"/>
      <c r="X137" s="281"/>
      <c r="Y137" s="264"/>
      <c r="Z137" s="264"/>
      <c r="AA137" s="264"/>
      <c r="AB137" s="264"/>
      <c r="AC137" s="65">
        <f t="shared" ref="AC137" si="647">AJ136</f>
        <v>42</v>
      </c>
      <c r="AD137" s="65" t="str">
        <f t="shared" ref="AD137" si="648">AK136</f>
        <v/>
      </c>
      <c r="AE137" s="65" t="s">
        <v>113</v>
      </c>
      <c r="AF137" s="246"/>
      <c r="AG137" s="246"/>
      <c r="AH137" s="246"/>
      <c r="AI137" s="244"/>
      <c r="AJ137" s="271"/>
      <c r="AK137" s="272"/>
      <c r="AL137" s="273"/>
      <c r="AM137" s="273"/>
      <c r="AN137" s="273"/>
      <c r="AO137" s="273"/>
      <c r="AP137" s="273"/>
      <c r="AQ137" s="273"/>
      <c r="AR137" s="273"/>
      <c r="AS137" s="274"/>
      <c r="AT137" s="274"/>
      <c r="AU137" s="274"/>
      <c r="AV137" s="274"/>
      <c r="AW137" s="274"/>
      <c r="AX137" s="274"/>
      <c r="AY137" s="274"/>
      <c r="AZ137" s="274"/>
      <c r="BA137" s="274"/>
      <c r="BB137" s="274"/>
      <c r="BC137" s="274"/>
      <c r="BD137" s="274"/>
      <c r="BE137" s="275"/>
      <c r="BF137" s="276"/>
      <c r="BG137" s="277"/>
      <c r="BH137" s="275"/>
      <c r="BI137" s="276"/>
      <c r="BJ137" s="276"/>
      <c r="BK137" s="277"/>
      <c r="BL137" s="74" t="str">
        <f>IF(AL136="","",AE137)</f>
        <v/>
      </c>
      <c r="BM137" s="163"/>
      <c r="BN137" s="163"/>
      <c r="BO137" s="163"/>
      <c r="BP137" s="163"/>
      <c r="BQ137" s="163"/>
      <c r="BR137" s="163"/>
      <c r="BS137" s="163"/>
      <c r="BT137" s="163"/>
      <c r="BU137" s="163"/>
      <c r="BV137" s="163"/>
      <c r="BW137" s="163"/>
      <c r="BX137" s="172"/>
      <c r="BY137" s="174" t="str">
        <f t="shared" si="332"/>
        <v/>
      </c>
      <c r="BZ137" s="245"/>
      <c r="CA137" s="263"/>
    </row>
    <row r="138" spans="1:79" ht="19.8" customHeight="1" x14ac:dyDescent="0.3">
      <c r="A138" s="154" t="str">
        <f t="shared" si="333"/>
        <v>00:00:00,00</v>
      </c>
      <c r="B138" s="154" t="str">
        <f t="shared" si="334"/>
        <v>00:00:00,00</v>
      </c>
      <c r="C138" s="154" t="str">
        <f t="shared" si="335"/>
        <v>00:00:00,00</v>
      </c>
      <c r="D138" s="154" t="str">
        <f t="shared" si="336"/>
        <v>00:00:00,00</v>
      </c>
      <c r="E138" s="154" t="str">
        <f t="shared" si="337"/>
        <v>00:00:00,00</v>
      </c>
      <c r="F138" s="154" t="str">
        <f t="shared" si="338"/>
        <v>00:00:00,00</v>
      </c>
      <c r="G138" s="154" t="str">
        <f t="shared" si="339"/>
        <v>00:00:00,00</v>
      </c>
      <c r="H138" s="154" t="str">
        <f t="shared" si="340"/>
        <v>00:00:00,00</v>
      </c>
      <c r="I138" s="154" t="str">
        <f t="shared" si="341"/>
        <v>00:00:00,00</v>
      </c>
      <c r="J138" s="154" t="str">
        <f t="shared" si="342"/>
        <v>00:00:00,00</v>
      </c>
      <c r="K138" s="154" t="str">
        <f t="shared" si="343"/>
        <v>00:00:00,00</v>
      </c>
      <c r="L138" s="164">
        <f t="shared" si="344"/>
        <v>0</v>
      </c>
      <c r="M138" s="164" t="str">
        <f t="shared" si="345"/>
        <v>00</v>
      </c>
      <c r="N138" s="168">
        <f t="shared" si="327"/>
        <v>0</v>
      </c>
      <c r="O138" s="164" t="str">
        <f t="shared" si="346"/>
        <v/>
      </c>
      <c r="P138" s="171" t="str">
        <f t="shared" si="328"/>
        <v>0:00,00</v>
      </c>
      <c r="Q138" s="171" t="str">
        <f t="shared" si="329"/>
        <v>00:00,00</v>
      </c>
      <c r="R138" s="171" t="str">
        <f t="shared" si="347"/>
        <v>00:00,</v>
      </c>
      <c r="S138" s="270"/>
      <c r="T138" s="270"/>
      <c r="U138" s="281"/>
      <c r="V138" s="281"/>
      <c r="W138" s="281"/>
      <c r="X138" s="281"/>
      <c r="Y138" s="264"/>
      <c r="Z138" s="264"/>
      <c r="AA138" s="264"/>
      <c r="AB138" s="264"/>
      <c r="AC138" s="65">
        <f t="shared" ref="AC138:AD138" si="649">AJ136</f>
        <v>42</v>
      </c>
      <c r="AD138" s="65" t="str">
        <f t="shared" si="649"/>
        <v/>
      </c>
      <c r="AE138" s="65" t="s">
        <v>114</v>
      </c>
      <c r="AF138" s="246"/>
      <c r="AG138" s="246"/>
      <c r="AH138" s="246"/>
      <c r="AI138" s="244"/>
      <c r="AJ138" s="271"/>
      <c r="AK138" s="272"/>
      <c r="AL138" s="273"/>
      <c r="AM138" s="273"/>
      <c r="AN138" s="273"/>
      <c r="AO138" s="273"/>
      <c r="AP138" s="273"/>
      <c r="AQ138" s="273"/>
      <c r="AR138" s="273"/>
      <c r="AS138" s="274"/>
      <c r="AT138" s="274"/>
      <c r="AU138" s="274"/>
      <c r="AV138" s="274"/>
      <c r="AW138" s="274"/>
      <c r="AX138" s="274"/>
      <c r="AY138" s="274"/>
      <c r="AZ138" s="274"/>
      <c r="BA138" s="274"/>
      <c r="BB138" s="274"/>
      <c r="BC138" s="274"/>
      <c r="BD138" s="274"/>
      <c r="BE138" s="278"/>
      <c r="BF138" s="279"/>
      <c r="BG138" s="280"/>
      <c r="BH138" s="278"/>
      <c r="BI138" s="279"/>
      <c r="BJ138" s="279"/>
      <c r="BK138" s="280"/>
      <c r="BL138" s="74" t="str">
        <f>IF(AL136="","",AE138)</f>
        <v/>
      </c>
      <c r="BM138" s="163"/>
      <c r="BN138" s="163"/>
      <c r="BO138" s="163"/>
      <c r="BP138" s="163"/>
      <c r="BQ138" s="163"/>
      <c r="BR138" s="163"/>
      <c r="BS138" s="163"/>
      <c r="BT138" s="163"/>
      <c r="BU138" s="163"/>
      <c r="BV138" s="163"/>
      <c r="BW138" s="163"/>
      <c r="BX138" s="172"/>
      <c r="BY138" s="174" t="str">
        <f t="shared" si="332"/>
        <v/>
      </c>
      <c r="BZ138" s="245"/>
      <c r="CA138" s="263"/>
    </row>
    <row r="139" spans="1:79" ht="19.8" customHeight="1" x14ac:dyDescent="0.3">
      <c r="A139" s="154" t="str">
        <f t="shared" si="333"/>
        <v>00:00:00,00</v>
      </c>
      <c r="B139" s="154" t="str">
        <f t="shared" si="334"/>
        <v>00:00:00,00</v>
      </c>
      <c r="C139" s="154" t="str">
        <f t="shared" si="335"/>
        <v>00:00:00,00</v>
      </c>
      <c r="D139" s="154" t="str">
        <f t="shared" si="336"/>
        <v>00:00:00,00</v>
      </c>
      <c r="E139" s="154" t="str">
        <f t="shared" si="337"/>
        <v>00:00:00,00</v>
      </c>
      <c r="F139" s="154" t="str">
        <f t="shared" si="338"/>
        <v>00:00:00,00</v>
      </c>
      <c r="G139" s="154" t="str">
        <f t="shared" si="339"/>
        <v>00:00:00,00</v>
      </c>
      <c r="H139" s="154" t="str">
        <f t="shared" si="340"/>
        <v>00:00:00,00</v>
      </c>
      <c r="I139" s="154" t="str">
        <f t="shared" si="341"/>
        <v>00:00:00,00</v>
      </c>
      <c r="J139" s="154" t="str">
        <f t="shared" si="342"/>
        <v>00:00:00,00</v>
      </c>
      <c r="K139" s="154" t="str">
        <f t="shared" si="343"/>
        <v>00:00:00,00</v>
      </c>
      <c r="L139" s="164">
        <f t="shared" si="344"/>
        <v>0</v>
      </c>
      <c r="M139" s="164" t="str">
        <f t="shared" si="345"/>
        <v>00</v>
      </c>
      <c r="N139" s="168">
        <f t="shared" si="327"/>
        <v>0</v>
      </c>
      <c r="O139" s="164" t="str">
        <f t="shared" si="346"/>
        <v/>
      </c>
      <c r="P139" s="171" t="str">
        <f t="shared" si="328"/>
        <v>0:00,00</v>
      </c>
      <c r="Q139" s="171" t="str">
        <f t="shared" si="329"/>
        <v>00:00,00</v>
      </c>
      <c r="R139" s="171" t="str">
        <f t="shared" si="347"/>
        <v>00:00,</v>
      </c>
      <c r="S139" s="270" t="str">
        <f t="shared" ref="S139" si="650">U139&amp;V139&amp;W139&amp;X139</f>
        <v/>
      </c>
      <c r="T139" s="270" t="str">
        <f>U139&amp;V139&amp;W139&amp;X139&amp;BE139&amp;BH139</f>
        <v/>
      </c>
      <c r="U139" s="281" t="str">
        <f t="shared" ref="U139" si="651">IF(Y139="","",RANK(Y139,$Y$13:$Y$372,1))</f>
        <v/>
      </c>
      <c r="V139" s="281" t="str">
        <f t="shared" ref="V139" si="652">IF(Z139="","",RANK(Z139,$Z$13:$Z$372,1))</f>
        <v/>
      </c>
      <c r="W139" s="281" t="str">
        <f t="shared" ref="W139" si="653">IF(AA139="","",RANK(AA139,$AA$13:$AA$372,1))</f>
        <v/>
      </c>
      <c r="X139" s="281" t="str">
        <f t="shared" ref="X139" si="654">IF(AB139="","",RANK(AB139,$AB$13:$AB$372,1))</f>
        <v/>
      </c>
      <c r="Y139" s="264" t="str">
        <f t="shared" ref="Y139:AB139" si="655">IFERROR(IF(AND($BE139=Y$12,$BH139=Y$11),$BZ139,""),"")</f>
        <v/>
      </c>
      <c r="Z139" s="264" t="str">
        <f t="shared" si="655"/>
        <v/>
      </c>
      <c r="AA139" s="264" t="str">
        <f t="shared" si="655"/>
        <v/>
      </c>
      <c r="AB139" s="264" t="str">
        <f t="shared" si="655"/>
        <v/>
      </c>
      <c r="AC139" s="65">
        <f t="shared" ref="AC139" si="656">AJ139</f>
        <v>43</v>
      </c>
      <c r="AD139" s="65" t="str">
        <f t="shared" ref="AD139" si="657">AK139</f>
        <v/>
      </c>
      <c r="AE139" s="65" t="s">
        <v>112</v>
      </c>
      <c r="AF139" s="246" t="str">
        <f t="shared" ref="AF139" si="658">BY139</f>
        <v/>
      </c>
      <c r="AG139" s="246" t="str">
        <f t="shared" ref="AG139" si="659">BY140</f>
        <v/>
      </c>
      <c r="AH139" s="246" t="str">
        <f t="shared" ref="AH139" si="660">BY141</f>
        <v/>
      </c>
      <c r="AI139" s="244">
        <f t="shared" ref="AI139" si="661">IF(BZ139="",0,1)</f>
        <v>0</v>
      </c>
      <c r="AJ139" s="271">
        <v>43</v>
      </c>
      <c r="AK139" s="272" t="str">
        <f>IF(INDEX('ordem de passagem'!B$13:B$132,MATCH(ajuizamento!$AJ139,'ordem de passagem'!$A$13:$A$132))=0,"",INDEX('ordem de passagem'!B$13:B$132,MATCH(ajuizamento!$AJ139,'ordem de passagem'!$A$13:$A$132)))</f>
        <v/>
      </c>
      <c r="AL139" s="273" t="str">
        <f>IF(INDEX('ordem de passagem'!C$13:C$132,MATCH(ajuizamento!$AJ139,'ordem de passagem'!$A$13:$A$132))=0,"",INDEX('ordem de passagem'!C$13:C$132,MATCH(ajuizamento!$AJ139,'ordem de passagem'!$A$13:$A$132)))</f>
        <v/>
      </c>
      <c r="AM139" s="273"/>
      <c r="AN139" s="273"/>
      <c r="AO139" s="273"/>
      <c r="AP139" s="273"/>
      <c r="AQ139" s="273"/>
      <c r="AR139" s="273"/>
      <c r="AS139" s="274" t="str">
        <f>IF(INDEX('ordem de passagem'!D$13:D$132,MATCH(ajuizamento!$AJ139,'ordem de passagem'!$A$13:$A$132))=0,"",INDEX('ordem de passagem'!D$13:D$132,MATCH(ajuizamento!$AJ139,'ordem de passagem'!$A$13:$A$132)))</f>
        <v/>
      </c>
      <c r="AT139" s="274"/>
      <c r="AU139" s="274"/>
      <c r="AV139" s="274"/>
      <c r="AW139" s="274"/>
      <c r="AX139" s="274"/>
      <c r="AY139" s="274"/>
      <c r="AZ139" s="274" t="str">
        <f>IF(INDEX('ordem de passagem'!E$13:E$132,MATCH(ajuizamento!$AJ139,'ordem de passagem'!$A$13:$A$132))=0,"",INDEX('ordem de passagem'!E$13:E$132,MATCH(ajuizamento!$AJ139,'ordem de passagem'!$A$13:$A$132)))</f>
        <v/>
      </c>
      <c r="BA139" s="274"/>
      <c r="BB139" s="274"/>
      <c r="BC139" s="274"/>
      <c r="BD139" s="274"/>
      <c r="BE139" s="275" t="str">
        <f>IF(INDEX('ordem de passagem'!F$13:F$132,MATCH(ajuizamento!$AJ139,'ordem de passagem'!$A$13:$A$132))=0,"",INDEX('ordem de passagem'!F$13:F$132,MATCH(ajuizamento!$AJ139,'ordem de passagem'!$A$13:$A$132)))</f>
        <v/>
      </c>
      <c r="BF139" s="276"/>
      <c r="BG139" s="277"/>
      <c r="BH139" s="275" t="str">
        <f>IF(INDEX('ordem de passagem'!G$13:G$132,MATCH(ajuizamento!$AJ139,'ordem de passagem'!$A$13:$A$132))=0,"",INDEX('ordem de passagem'!G$13:G$132,MATCH(ajuizamento!$AJ139,'ordem de passagem'!$A$13:$A$132)))</f>
        <v/>
      </c>
      <c r="BI139" s="276"/>
      <c r="BJ139" s="276"/>
      <c r="BK139" s="277"/>
      <c r="BL139" s="74" t="str">
        <f>IF(AL139="","",AE139)</f>
        <v/>
      </c>
      <c r="BM139" s="162"/>
      <c r="BN139" s="162"/>
      <c r="BO139" s="162"/>
      <c r="BP139" s="162"/>
      <c r="BQ139" s="162"/>
      <c r="BR139" s="162"/>
      <c r="BS139" s="162"/>
      <c r="BT139" s="162"/>
      <c r="BU139" s="162"/>
      <c r="BV139" s="162"/>
      <c r="BW139" s="162"/>
      <c r="BX139" s="172"/>
      <c r="BY139" s="174" t="str">
        <f t="shared" si="332"/>
        <v/>
      </c>
      <c r="BZ139" s="245" t="str">
        <f t="shared" si="451"/>
        <v/>
      </c>
      <c r="CA139" s="263"/>
    </row>
    <row r="140" spans="1:79" ht="19.8" customHeight="1" x14ac:dyDescent="0.3">
      <c r="A140" s="154" t="str">
        <f t="shared" si="333"/>
        <v>00:00:00,00</v>
      </c>
      <c r="B140" s="154" t="str">
        <f t="shared" si="334"/>
        <v>00:00:00,00</v>
      </c>
      <c r="C140" s="154" t="str">
        <f t="shared" si="335"/>
        <v>00:00:00,00</v>
      </c>
      <c r="D140" s="154" t="str">
        <f t="shared" si="336"/>
        <v>00:00:00,00</v>
      </c>
      <c r="E140" s="154" t="str">
        <f t="shared" si="337"/>
        <v>00:00:00,00</v>
      </c>
      <c r="F140" s="154" t="str">
        <f t="shared" si="338"/>
        <v>00:00:00,00</v>
      </c>
      <c r="G140" s="154" t="str">
        <f t="shared" si="339"/>
        <v>00:00:00,00</v>
      </c>
      <c r="H140" s="154" t="str">
        <f t="shared" si="340"/>
        <v>00:00:00,00</v>
      </c>
      <c r="I140" s="154" t="str">
        <f t="shared" si="341"/>
        <v>00:00:00,00</v>
      </c>
      <c r="J140" s="154" t="str">
        <f t="shared" si="342"/>
        <v>00:00:00,00</v>
      </c>
      <c r="K140" s="154" t="str">
        <f t="shared" si="343"/>
        <v>00:00:00,00</v>
      </c>
      <c r="L140" s="164">
        <f t="shared" si="344"/>
        <v>0</v>
      </c>
      <c r="M140" s="164" t="str">
        <f t="shared" si="345"/>
        <v>00</v>
      </c>
      <c r="N140" s="168">
        <f t="shared" si="327"/>
        <v>0</v>
      </c>
      <c r="O140" s="164" t="str">
        <f t="shared" si="346"/>
        <v/>
      </c>
      <c r="P140" s="171" t="str">
        <f t="shared" si="328"/>
        <v>0:00,00</v>
      </c>
      <c r="Q140" s="171" t="str">
        <f t="shared" si="329"/>
        <v>00:00,00</v>
      </c>
      <c r="R140" s="171" t="str">
        <f t="shared" si="347"/>
        <v>00:00,</v>
      </c>
      <c r="S140" s="270"/>
      <c r="T140" s="270"/>
      <c r="U140" s="281"/>
      <c r="V140" s="281"/>
      <c r="W140" s="281"/>
      <c r="X140" s="281"/>
      <c r="Y140" s="264"/>
      <c r="Z140" s="264"/>
      <c r="AA140" s="264"/>
      <c r="AB140" s="264"/>
      <c r="AC140" s="65">
        <f t="shared" ref="AC140" si="662">AJ139</f>
        <v>43</v>
      </c>
      <c r="AD140" s="65" t="str">
        <f t="shared" ref="AD140" si="663">AK139</f>
        <v/>
      </c>
      <c r="AE140" s="65" t="s">
        <v>113</v>
      </c>
      <c r="AF140" s="246"/>
      <c r="AG140" s="246"/>
      <c r="AH140" s="246"/>
      <c r="AI140" s="244"/>
      <c r="AJ140" s="271"/>
      <c r="AK140" s="272"/>
      <c r="AL140" s="273"/>
      <c r="AM140" s="273"/>
      <c r="AN140" s="273"/>
      <c r="AO140" s="273"/>
      <c r="AP140" s="273"/>
      <c r="AQ140" s="273"/>
      <c r="AR140" s="273"/>
      <c r="AS140" s="274"/>
      <c r="AT140" s="274"/>
      <c r="AU140" s="274"/>
      <c r="AV140" s="274"/>
      <c r="AW140" s="274"/>
      <c r="AX140" s="274"/>
      <c r="AY140" s="274"/>
      <c r="AZ140" s="274"/>
      <c r="BA140" s="274"/>
      <c r="BB140" s="274"/>
      <c r="BC140" s="274"/>
      <c r="BD140" s="274"/>
      <c r="BE140" s="275"/>
      <c r="BF140" s="276"/>
      <c r="BG140" s="277"/>
      <c r="BH140" s="275"/>
      <c r="BI140" s="276"/>
      <c r="BJ140" s="276"/>
      <c r="BK140" s="277"/>
      <c r="BL140" s="74" t="str">
        <f>IF(AL139="","",AE140)</f>
        <v/>
      </c>
      <c r="BM140" s="163"/>
      <c r="BN140" s="163"/>
      <c r="BO140" s="163"/>
      <c r="BP140" s="163"/>
      <c r="BQ140" s="163"/>
      <c r="BR140" s="163"/>
      <c r="BS140" s="163"/>
      <c r="BT140" s="163"/>
      <c r="BU140" s="163"/>
      <c r="BV140" s="163"/>
      <c r="BW140" s="163"/>
      <c r="BX140" s="172"/>
      <c r="BY140" s="174" t="str">
        <f t="shared" si="332"/>
        <v/>
      </c>
      <c r="BZ140" s="245"/>
      <c r="CA140" s="263"/>
    </row>
    <row r="141" spans="1:79" ht="19.8" customHeight="1" x14ac:dyDescent="0.3">
      <c r="A141" s="154" t="str">
        <f t="shared" si="333"/>
        <v>00:00:00,00</v>
      </c>
      <c r="B141" s="154" t="str">
        <f t="shared" si="334"/>
        <v>00:00:00,00</v>
      </c>
      <c r="C141" s="154" t="str">
        <f t="shared" si="335"/>
        <v>00:00:00,00</v>
      </c>
      <c r="D141" s="154" t="str">
        <f t="shared" si="336"/>
        <v>00:00:00,00</v>
      </c>
      <c r="E141" s="154" t="str">
        <f t="shared" si="337"/>
        <v>00:00:00,00</v>
      </c>
      <c r="F141" s="154" t="str">
        <f t="shared" si="338"/>
        <v>00:00:00,00</v>
      </c>
      <c r="G141" s="154" t="str">
        <f t="shared" si="339"/>
        <v>00:00:00,00</v>
      </c>
      <c r="H141" s="154" t="str">
        <f t="shared" si="340"/>
        <v>00:00:00,00</v>
      </c>
      <c r="I141" s="154" t="str">
        <f t="shared" si="341"/>
        <v>00:00:00,00</v>
      </c>
      <c r="J141" s="154" t="str">
        <f t="shared" si="342"/>
        <v>00:00:00,00</v>
      </c>
      <c r="K141" s="154" t="str">
        <f t="shared" si="343"/>
        <v>00:00:00,00</v>
      </c>
      <c r="L141" s="164">
        <f t="shared" si="344"/>
        <v>0</v>
      </c>
      <c r="M141" s="164" t="str">
        <f t="shared" si="345"/>
        <v>00</v>
      </c>
      <c r="N141" s="168">
        <f t="shared" ref="N141:N204" si="664">IFERROR((A141+B141+C141+D141+E141+F141+G141+H141+I141+J141+K141)+P141+Q141+R141,"")</f>
        <v>0</v>
      </c>
      <c r="O141" s="164" t="str">
        <f t="shared" si="346"/>
        <v/>
      </c>
      <c r="P141" s="171" t="str">
        <f t="shared" ref="P141:P204" si="665">L141&amp;":00,00"</f>
        <v>0:00,00</v>
      </c>
      <c r="Q141" s="171" t="str">
        <f t="shared" ref="Q141:Q204" si="666">"00:"&amp;M141&amp;",00"</f>
        <v>00:00,00</v>
      </c>
      <c r="R141" s="171" t="str">
        <f t="shared" si="347"/>
        <v>00:00,</v>
      </c>
      <c r="S141" s="270"/>
      <c r="T141" s="270"/>
      <c r="U141" s="281"/>
      <c r="V141" s="281"/>
      <c r="W141" s="281"/>
      <c r="X141" s="281"/>
      <c r="Y141" s="264"/>
      <c r="Z141" s="264"/>
      <c r="AA141" s="264"/>
      <c r="AB141" s="264"/>
      <c r="AC141" s="65">
        <f t="shared" ref="AC141:AD141" si="667">AJ139</f>
        <v>43</v>
      </c>
      <c r="AD141" s="65" t="str">
        <f t="shared" si="667"/>
        <v/>
      </c>
      <c r="AE141" s="65" t="s">
        <v>114</v>
      </c>
      <c r="AF141" s="246"/>
      <c r="AG141" s="246"/>
      <c r="AH141" s="246"/>
      <c r="AI141" s="244"/>
      <c r="AJ141" s="271"/>
      <c r="AK141" s="272"/>
      <c r="AL141" s="273"/>
      <c r="AM141" s="273"/>
      <c r="AN141" s="273"/>
      <c r="AO141" s="273"/>
      <c r="AP141" s="273"/>
      <c r="AQ141" s="273"/>
      <c r="AR141" s="273"/>
      <c r="AS141" s="274"/>
      <c r="AT141" s="274"/>
      <c r="AU141" s="274"/>
      <c r="AV141" s="274"/>
      <c r="AW141" s="274"/>
      <c r="AX141" s="274"/>
      <c r="AY141" s="274"/>
      <c r="AZ141" s="274"/>
      <c r="BA141" s="274"/>
      <c r="BB141" s="274"/>
      <c r="BC141" s="274"/>
      <c r="BD141" s="274"/>
      <c r="BE141" s="278"/>
      <c r="BF141" s="279"/>
      <c r="BG141" s="280"/>
      <c r="BH141" s="278"/>
      <c r="BI141" s="279"/>
      <c r="BJ141" s="279"/>
      <c r="BK141" s="280"/>
      <c r="BL141" s="74" t="str">
        <f>IF(AL139="","",AE141)</f>
        <v/>
      </c>
      <c r="BM141" s="163"/>
      <c r="BN141" s="163"/>
      <c r="BO141" s="163"/>
      <c r="BP141" s="163"/>
      <c r="BQ141" s="163"/>
      <c r="BR141" s="163"/>
      <c r="BS141" s="163"/>
      <c r="BT141" s="163"/>
      <c r="BU141" s="163"/>
      <c r="BV141" s="163"/>
      <c r="BW141" s="163"/>
      <c r="BX141" s="172"/>
      <c r="BY141" s="174" t="str">
        <f t="shared" ref="BY141:BY204" si="668">IF(BX141="","",N141)</f>
        <v/>
      </c>
      <c r="BZ141" s="245"/>
      <c r="CA141" s="263"/>
    </row>
    <row r="142" spans="1:79" ht="19.8" customHeight="1" x14ac:dyDescent="0.3">
      <c r="A142" s="154" t="str">
        <f t="shared" ref="A142:A205" si="669">IF(BM142="","00:00:00,00","00:00:"&amp;BM142&amp;",00")</f>
        <v>00:00:00,00</v>
      </c>
      <c r="B142" s="154" t="str">
        <f t="shared" ref="B142:B205" si="670">IF(BN142="","00:00:00,00","00:00:"&amp;BN142&amp;",00")</f>
        <v>00:00:00,00</v>
      </c>
      <c r="C142" s="154" t="str">
        <f t="shared" ref="C142:C205" si="671">IF(BO142="","00:00:00,00","00:00:"&amp;BO142&amp;",00")</f>
        <v>00:00:00,00</v>
      </c>
      <c r="D142" s="154" t="str">
        <f t="shared" ref="D142:D205" si="672">IF(BP142="","00:00:00,00","00:00:"&amp;BP142&amp;",00")</f>
        <v>00:00:00,00</v>
      </c>
      <c r="E142" s="154" t="str">
        <f t="shared" ref="E142:E205" si="673">IF(BQ142="","00:00:00,00","00:00:"&amp;BQ142&amp;",00")</f>
        <v>00:00:00,00</v>
      </c>
      <c r="F142" s="154" t="str">
        <f t="shared" ref="F142:F205" si="674">IF(BR142="","00:00:00,00","00:00:"&amp;BR142&amp;",00")</f>
        <v>00:00:00,00</v>
      </c>
      <c r="G142" s="154" t="str">
        <f t="shared" ref="G142:G205" si="675">IF(BS142="","00:00:00,00","00:00:"&amp;BS142&amp;",00")</f>
        <v>00:00:00,00</v>
      </c>
      <c r="H142" s="154" t="str">
        <f t="shared" ref="H142:H205" si="676">IF(BT142="","00:00:00,00","00:00:"&amp;BT142&amp;",00")</f>
        <v>00:00:00,00</v>
      </c>
      <c r="I142" s="154" t="str">
        <f t="shared" ref="I142:I205" si="677">IF(BU142="","00:00:00,00","00:00:"&amp;BU142&amp;",00")</f>
        <v>00:00:00,00</v>
      </c>
      <c r="J142" s="154" t="str">
        <f t="shared" ref="J142:J205" si="678">IF(BV142="","00:00:00,00","00:00:"&amp;BV142&amp;",00")</f>
        <v>00:00:00,00</v>
      </c>
      <c r="K142" s="154" t="str">
        <f t="shared" ref="K142:K205" si="679">IF(BW142="","00:00:00,00","00:00:"&amp;BW142&amp;",00")</f>
        <v>00:00:00,00</v>
      </c>
      <c r="L142" s="164">
        <f t="shared" ref="L142:L205" si="680">IF(LEN(BX142)=6,LEFT(BX142,1),0)</f>
        <v>0</v>
      </c>
      <c r="M142" s="164" t="str">
        <f t="shared" ref="M142:M205" si="681">IF(LEN(BX142)=6,MID(BX142,2,2),""&amp;IF(LEN(BX142)=5,MID(BX142,1,2),""&amp;IF(LEN(BX142)=4,0&amp;MID(BX142,1,1),""))&amp;IF(LEN(BX142)&lt;=3,"00",""))</f>
        <v>00</v>
      </c>
      <c r="N142" s="168">
        <f t="shared" si="664"/>
        <v>0</v>
      </c>
      <c r="O142" s="164" t="str">
        <f t="shared" ref="O142:O205" si="682">IFERROR((RIGHT(BX142,3))*1,"")</f>
        <v/>
      </c>
      <c r="P142" s="171" t="str">
        <f t="shared" si="665"/>
        <v>0:00,00</v>
      </c>
      <c r="Q142" s="171" t="str">
        <f t="shared" si="666"/>
        <v>00:00,00</v>
      </c>
      <c r="R142" s="171" t="str">
        <f t="shared" ref="R142:R205" si="683">"00:00,"&amp;O142</f>
        <v>00:00,</v>
      </c>
      <c r="S142" s="270" t="str">
        <f t="shared" ref="S142" si="684">U142&amp;V142&amp;W142&amp;X142</f>
        <v/>
      </c>
      <c r="T142" s="270" t="str">
        <f>U142&amp;V142&amp;W142&amp;X142&amp;BE142&amp;BH142</f>
        <v/>
      </c>
      <c r="U142" s="281" t="str">
        <f t="shared" ref="U142" si="685">IF(Y142="","",RANK(Y142,$Y$13:$Y$372,1))</f>
        <v/>
      </c>
      <c r="V142" s="281" t="str">
        <f t="shared" ref="V142" si="686">IF(Z142="","",RANK(Z142,$Z$13:$Z$372,1))</f>
        <v/>
      </c>
      <c r="W142" s="281" t="str">
        <f t="shared" ref="W142" si="687">IF(AA142="","",RANK(AA142,$AA$13:$AA$372,1))</f>
        <v/>
      </c>
      <c r="X142" s="281" t="str">
        <f t="shared" ref="X142" si="688">IF(AB142="","",RANK(AB142,$AB$13:$AB$372,1))</f>
        <v/>
      </c>
      <c r="Y142" s="264" t="str">
        <f t="shared" ref="Y142:AB142" si="689">IFERROR(IF(AND($BE142=Y$12,$BH142=Y$11),$BZ142,""),"")</f>
        <v/>
      </c>
      <c r="Z142" s="264" t="str">
        <f t="shared" si="689"/>
        <v/>
      </c>
      <c r="AA142" s="264" t="str">
        <f t="shared" si="689"/>
        <v/>
      </c>
      <c r="AB142" s="264" t="str">
        <f t="shared" si="689"/>
        <v/>
      </c>
      <c r="AC142" s="65">
        <f t="shared" ref="AC142" si="690">AJ142</f>
        <v>44</v>
      </c>
      <c r="AD142" s="65" t="str">
        <f t="shared" ref="AD142" si="691">AK142</f>
        <v/>
      </c>
      <c r="AE142" s="65" t="s">
        <v>112</v>
      </c>
      <c r="AF142" s="246" t="str">
        <f t="shared" ref="AF142" si="692">BY142</f>
        <v/>
      </c>
      <c r="AG142" s="246" t="str">
        <f t="shared" ref="AG142" si="693">BY143</f>
        <v/>
      </c>
      <c r="AH142" s="246" t="str">
        <f t="shared" ref="AH142" si="694">BY144</f>
        <v/>
      </c>
      <c r="AI142" s="244">
        <f t="shared" ref="AI142" si="695">IF(BZ142="",0,1)</f>
        <v>0</v>
      </c>
      <c r="AJ142" s="271">
        <v>44</v>
      </c>
      <c r="AK142" s="272" t="str">
        <f>IF(INDEX('ordem de passagem'!B$13:B$132,MATCH(ajuizamento!$AJ142,'ordem de passagem'!$A$13:$A$132))=0,"",INDEX('ordem de passagem'!B$13:B$132,MATCH(ajuizamento!$AJ142,'ordem de passagem'!$A$13:$A$132)))</f>
        <v/>
      </c>
      <c r="AL142" s="273" t="str">
        <f>IF(INDEX('ordem de passagem'!C$13:C$132,MATCH(ajuizamento!$AJ142,'ordem de passagem'!$A$13:$A$132))=0,"",INDEX('ordem de passagem'!C$13:C$132,MATCH(ajuizamento!$AJ142,'ordem de passagem'!$A$13:$A$132)))</f>
        <v/>
      </c>
      <c r="AM142" s="273"/>
      <c r="AN142" s="273"/>
      <c r="AO142" s="273"/>
      <c r="AP142" s="273"/>
      <c r="AQ142" s="273"/>
      <c r="AR142" s="273"/>
      <c r="AS142" s="274" t="str">
        <f>IF(INDEX('ordem de passagem'!D$13:D$132,MATCH(ajuizamento!$AJ142,'ordem de passagem'!$A$13:$A$132))=0,"",INDEX('ordem de passagem'!D$13:D$132,MATCH(ajuizamento!$AJ142,'ordem de passagem'!$A$13:$A$132)))</f>
        <v/>
      </c>
      <c r="AT142" s="274"/>
      <c r="AU142" s="274"/>
      <c r="AV142" s="274"/>
      <c r="AW142" s="274"/>
      <c r="AX142" s="274"/>
      <c r="AY142" s="274"/>
      <c r="AZ142" s="274" t="str">
        <f>IF(INDEX('ordem de passagem'!E$13:E$132,MATCH(ajuizamento!$AJ142,'ordem de passagem'!$A$13:$A$132))=0,"",INDEX('ordem de passagem'!E$13:E$132,MATCH(ajuizamento!$AJ142,'ordem de passagem'!$A$13:$A$132)))</f>
        <v/>
      </c>
      <c r="BA142" s="274"/>
      <c r="BB142" s="274"/>
      <c r="BC142" s="274"/>
      <c r="BD142" s="274"/>
      <c r="BE142" s="275" t="str">
        <f>IF(INDEX('ordem de passagem'!F$13:F$132,MATCH(ajuizamento!$AJ142,'ordem de passagem'!$A$13:$A$132))=0,"",INDEX('ordem de passagem'!F$13:F$132,MATCH(ajuizamento!$AJ142,'ordem de passagem'!$A$13:$A$132)))</f>
        <v/>
      </c>
      <c r="BF142" s="276"/>
      <c r="BG142" s="277"/>
      <c r="BH142" s="275" t="str">
        <f>IF(INDEX('ordem de passagem'!G$13:G$132,MATCH(ajuizamento!$AJ142,'ordem de passagem'!$A$13:$A$132))=0,"",INDEX('ordem de passagem'!G$13:G$132,MATCH(ajuizamento!$AJ142,'ordem de passagem'!$A$13:$A$132)))</f>
        <v/>
      </c>
      <c r="BI142" s="276"/>
      <c r="BJ142" s="276"/>
      <c r="BK142" s="277"/>
      <c r="BL142" s="74" t="str">
        <f>IF(AL142="","",AE142)</f>
        <v/>
      </c>
      <c r="BM142" s="162"/>
      <c r="BN142" s="162"/>
      <c r="BO142" s="162"/>
      <c r="BP142" s="162"/>
      <c r="BQ142" s="162"/>
      <c r="BR142" s="162"/>
      <c r="BS142" s="162"/>
      <c r="BT142" s="162"/>
      <c r="BU142" s="162"/>
      <c r="BV142" s="162"/>
      <c r="BW142" s="162"/>
      <c r="BX142" s="172"/>
      <c r="BY142" s="174" t="str">
        <f t="shared" si="668"/>
        <v/>
      </c>
      <c r="BZ142" s="245" t="str">
        <f t="shared" si="451"/>
        <v/>
      </c>
      <c r="CA142" s="263"/>
    </row>
    <row r="143" spans="1:79" ht="19.8" customHeight="1" x14ac:dyDescent="0.3">
      <c r="A143" s="154" t="str">
        <f t="shared" si="669"/>
        <v>00:00:00,00</v>
      </c>
      <c r="B143" s="154" t="str">
        <f t="shared" si="670"/>
        <v>00:00:00,00</v>
      </c>
      <c r="C143" s="154" t="str">
        <f t="shared" si="671"/>
        <v>00:00:00,00</v>
      </c>
      <c r="D143" s="154" t="str">
        <f t="shared" si="672"/>
        <v>00:00:00,00</v>
      </c>
      <c r="E143" s="154" t="str">
        <f t="shared" si="673"/>
        <v>00:00:00,00</v>
      </c>
      <c r="F143" s="154" t="str">
        <f t="shared" si="674"/>
        <v>00:00:00,00</v>
      </c>
      <c r="G143" s="154" t="str">
        <f t="shared" si="675"/>
        <v>00:00:00,00</v>
      </c>
      <c r="H143" s="154" t="str">
        <f t="shared" si="676"/>
        <v>00:00:00,00</v>
      </c>
      <c r="I143" s="154" t="str">
        <f t="shared" si="677"/>
        <v>00:00:00,00</v>
      </c>
      <c r="J143" s="154" t="str">
        <f t="shared" si="678"/>
        <v>00:00:00,00</v>
      </c>
      <c r="K143" s="154" t="str">
        <f t="shared" si="679"/>
        <v>00:00:00,00</v>
      </c>
      <c r="L143" s="164">
        <f t="shared" si="680"/>
        <v>0</v>
      </c>
      <c r="M143" s="164" t="str">
        <f t="shared" si="681"/>
        <v>00</v>
      </c>
      <c r="N143" s="168">
        <f t="shared" si="664"/>
        <v>0</v>
      </c>
      <c r="O143" s="164" t="str">
        <f t="shared" si="682"/>
        <v/>
      </c>
      <c r="P143" s="171" t="str">
        <f t="shared" si="665"/>
        <v>0:00,00</v>
      </c>
      <c r="Q143" s="171" t="str">
        <f t="shared" si="666"/>
        <v>00:00,00</v>
      </c>
      <c r="R143" s="171" t="str">
        <f t="shared" si="683"/>
        <v>00:00,</v>
      </c>
      <c r="S143" s="270"/>
      <c r="T143" s="270"/>
      <c r="U143" s="281"/>
      <c r="V143" s="281"/>
      <c r="W143" s="281"/>
      <c r="X143" s="281"/>
      <c r="Y143" s="264"/>
      <c r="Z143" s="264"/>
      <c r="AA143" s="264"/>
      <c r="AB143" s="264"/>
      <c r="AC143" s="65">
        <f t="shared" ref="AC143" si="696">AJ142</f>
        <v>44</v>
      </c>
      <c r="AD143" s="65" t="str">
        <f t="shared" ref="AD143" si="697">AK142</f>
        <v/>
      </c>
      <c r="AE143" s="65" t="s">
        <v>113</v>
      </c>
      <c r="AF143" s="246"/>
      <c r="AG143" s="246"/>
      <c r="AH143" s="246"/>
      <c r="AI143" s="244"/>
      <c r="AJ143" s="271"/>
      <c r="AK143" s="272"/>
      <c r="AL143" s="273"/>
      <c r="AM143" s="273"/>
      <c r="AN143" s="273"/>
      <c r="AO143" s="273"/>
      <c r="AP143" s="273"/>
      <c r="AQ143" s="273"/>
      <c r="AR143" s="273"/>
      <c r="AS143" s="274"/>
      <c r="AT143" s="274"/>
      <c r="AU143" s="274"/>
      <c r="AV143" s="274"/>
      <c r="AW143" s="274"/>
      <c r="AX143" s="274"/>
      <c r="AY143" s="274"/>
      <c r="AZ143" s="274"/>
      <c r="BA143" s="274"/>
      <c r="BB143" s="274"/>
      <c r="BC143" s="274"/>
      <c r="BD143" s="274"/>
      <c r="BE143" s="275"/>
      <c r="BF143" s="276"/>
      <c r="BG143" s="277"/>
      <c r="BH143" s="275"/>
      <c r="BI143" s="276"/>
      <c r="BJ143" s="276"/>
      <c r="BK143" s="277"/>
      <c r="BL143" s="74" t="str">
        <f>IF(AL142="","",AE143)</f>
        <v/>
      </c>
      <c r="BM143" s="163"/>
      <c r="BN143" s="163"/>
      <c r="BO143" s="163"/>
      <c r="BP143" s="163"/>
      <c r="BQ143" s="163"/>
      <c r="BR143" s="163"/>
      <c r="BS143" s="163"/>
      <c r="BT143" s="163"/>
      <c r="BU143" s="163"/>
      <c r="BV143" s="163"/>
      <c r="BW143" s="163"/>
      <c r="BX143" s="172"/>
      <c r="BY143" s="174" t="str">
        <f t="shared" si="668"/>
        <v/>
      </c>
      <c r="BZ143" s="245"/>
      <c r="CA143" s="263"/>
    </row>
    <row r="144" spans="1:79" ht="19.8" customHeight="1" x14ac:dyDescent="0.3">
      <c r="A144" s="154" t="str">
        <f t="shared" si="669"/>
        <v>00:00:00,00</v>
      </c>
      <c r="B144" s="154" t="str">
        <f t="shared" si="670"/>
        <v>00:00:00,00</v>
      </c>
      <c r="C144" s="154" t="str">
        <f t="shared" si="671"/>
        <v>00:00:00,00</v>
      </c>
      <c r="D144" s="154" t="str">
        <f t="shared" si="672"/>
        <v>00:00:00,00</v>
      </c>
      <c r="E144" s="154" t="str">
        <f t="shared" si="673"/>
        <v>00:00:00,00</v>
      </c>
      <c r="F144" s="154" t="str">
        <f t="shared" si="674"/>
        <v>00:00:00,00</v>
      </c>
      <c r="G144" s="154" t="str">
        <f t="shared" si="675"/>
        <v>00:00:00,00</v>
      </c>
      <c r="H144" s="154" t="str">
        <f t="shared" si="676"/>
        <v>00:00:00,00</v>
      </c>
      <c r="I144" s="154" t="str">
        <f t="shared" si="677"/>
        <v>00:00:00,00</v>
      </c>
      <c r="J144" s="154" t="str">
        <f t="shared" si="678"/>
        <v>00:00:00,00</v>
      </c>
      <c r="K144" s="154" t="str">
        <f t="shared" si="679"/>
        <v>00:00:00,00</v>
      </c>
      <c r="L144" s="164">
        <f t="shared" si="680"/>
        <v>0</v>
      </c>
      <c r="M144" s="164" t="str">
        <f t="shared" si="681"/>
        <v>00</v>
      </c>
      <c r="N144" s="168">
        <f t="shared" si="664"/>
        <v>0</v>
      </c>
      <c r="O144" s="164" t="str">
        <f t="shared" si="682"/>
        <v/>
      </c>
      <c r="P144" s="171" t="str">
        <f t="shared" si="665"/>
        <v>0:00,00</v>
      </c>
      <c r="Q144" s="171" t="str">
        <f t="shared" si="666"/>
        <v>00:00,00</v>
      </c>
      <c r="R144" s="171" t="str">
        <f t="shared" si="683"/>
        <v>00:00,</v>
      </c>
      <c r="S144" s="270"/>
      <c r="T144" s="270"/>
      <c r="U144" s="281"/>
      <c r="V144" s="281"/>
      <c r="W144" s="281"/>
      <c r="X144" s="281"/>
      <c r="Y144" s="264"/>
      <c r="Z144" s="264"/>
      <c r="AA144" s="264"/>
      <c r="AB144" s="264"/>
      <c r="AC144" s="65">
        <f t="shared" ref="AC144:AD144" si="698">AJ142</f>
        <v>44</v>
      </c>
      <c r="AD144" s="65" t="str">
        <f t="shared" si="698"/>
        <v/>
      </c>
      <c r="AE144" s="65" t="s">
        <v>114</v>
      </c>
      <c r="AF144" s="246"/>
      <c r="AG144" s="246"/>
      <c r="AH144" s="246"/>
      <c r="AI144" s="244"/>
      <c r="AJ144" s="271"/>
      <c r="AK144" s="272"/>
      <c r="AL144" s="273"/>
      <c r="AM144" s="273"/>
      <c r="AN144" s="273"/>
      <c r="AO144" s="273"/>
      <c r="AP144" s="273"/>
      <c r="AQ144" s="273"/>
      <c r="AR144" s="273"/>
      <c r="AS144" s="274"/>
      <c r="AT144" s="274"/>
      <c r="AU144" s="274"/>
      <c r="AV144" s="274"/>
      <c r="AW144" s="274"/>
      <c r="AX144" s="274"/>
      <c r="AY144" s="274"/>
      <c r="AZ144" s="274"/>
      <c r="BA144" s="274"/>
      <c r="BB144" s="274"/>
      <c r="BC144" s="274"/>
      <c r="BD144" s="274"/>
      <c r="BE144" s="278"/>
      <c r="BF144" s="279"/>
      <c r="BG144" s="280"/>
      <c r="BH144" s="278"/>
      <c r="BI144" s="279"/>
      <c r="BJ144" s="279"/>
      <c r="BK144" s="280"/>
      <c r="BL144" s="74" t="str">
        <f>IF(AL142="","",AE144)</f>
        <v/>
      </c>
      <c r="BM144" s="163"/>
      <c r="BN144" s="163"/>
      <c r="BO144" s="163"/>
      <c r="BP144" s="163"/>
      <c r="BQ144" s="163"/>
      <c r="BR144" s="163"/>
      <c r="BS144" s="163"/>
      <c r="BT144" s="163"/>
      <c r="BU144" s="163"/>
      <c r="BV144" s="163"/>
      <c r="BW144" s="163"/>
      <c r="BX144" s="172"/>
      <c r="BY144" s="174" t="str">
        <f t="shared" si="668"/>
        <v/>
      </c>
      <c r="BZ144" s="245"/>
      <c r="CA144" s="263"/>
    </row>
    <row r="145" spans="1:79" ht="19.8" customHeight="1" x14ac:dyDescent="0.3">
      <c r="A145" s="154" t="str">
        <f t="shared" si="669"/>
        <v>00:00:00,00</v>
      </c>
      <c r="B145" s="154" t="str">
        <f t="shared" si="670"/>
        <v>00:00:00,00</v>
      </c>
      <c r="C145" s="154" t="str">
        <f t="shared" si="671"/>
        <v>00:00:00,00</v>
      </c>
      <c r="D145" s="154" t="str">
        <f t="shared" si="672"/>
        <v>00:00:00,00</v>
      </c>
      <c r="E145" s="154" t="str">
        <f t="shared" si="673"/>
        <v>00:00:00,00</v>
      </c>
      <c r="F145" s="154" t="str">
        <f t="shared" si="674"/>
        <v>00:00:00,00</v>
      </c>
      <c r="G145" s="154" t="str">
        <f t="shared" si="675"/>
        <v>00:00:00,00</v>
      </c>
      <c r="H145" s="154" t="str">
        <f t="shared" si="676"/>
        <v>00:00:00,00</v>
      </c>
      <c r="I145" s="154" t="str">
        <f t="shared" si="677"/>
        <v>00:00:00,00</v>
      </c>
      <c r="J145" s="154" t="str">
        <f t="shared" si="678"/>
        <v>00:00:00,00</v>
      </c>
      <c r="K145" s="154" t="str">
        <f t="shared" si="679"/>
        <v>00:00:00,00</v>
      </c>
      <c r="L145" s="164">
        <f t="shared" si="680"/>
        <v>0</v>
      </c>
      <c r="M145" s="164" t="str">
        <f t="shared" si="681"/>
        <v>00</v>
      </c>
      <c r="N145" s="168">
        <f t="shared" si="664"/>
        <v>0</v>
      </c>
      <c r="O145" s="164" t="str">
        <f t="shared" si="682"/>
        <v/>
      </c>
      <c r="P145" s="171" t="str">
        <f t="shared" si="665"/>
        <v>0:00,00</v>
      </c>
      <c r="Q145" s="171" t="str">
        <f t="shared" si="666"/>
        <v>00:00,00</v>
      </c>
      <c r="R145" s="171" t="str">
        <f t="shared" si="683"/>
        <v>00:00,</v>
      </c>
      <c r="S145" s="270" t="str">
        <f t="shared" ref="S145" si="699">U145&amp;V145&amp;W145&amp;X145</f>
        <v/>
      </c>
      <c r="T145" s="270" t="str">
        <f>U145&amp;V145&amp;W145&amp;X145&amp;BE145&amp;BH145</f>
        <v/>
      </c>
      <c r="U145" s="281" t="str">
        <f t="shared" ref="U145" si="700">IF(Y145="","",RANK(Y145,$Y$13:$Y$372,1))</f>
        <v/>
      </c>
      <c r="V145" s="281" t="str">
        <f t="shared" ref="V145" si="701">IF(Z145="","",RANK(Z145,$Z$13:$Z$372,1))</f>
        <v/>
      </c>
      <c r="W145" s="281" t="str">
        <f t="shared" ref="W145" si="702">IF(AA145="","",RANK(AA145,$AA$13:$AA$372,1))</f>
        <v/>
      </c>
      <c r="X145" s="281" t="str">
        <f t="shared" ref="X145" si="703">IF(AB145="","",RANK(AB145,$AB$13:$AB$372,1))</f>
        <v/>
      </c>
      <c r="Y145" s="264" t="str">
        <f t="shared" ref="Y145:AB145" si="704">IFERROR(IF(AND($BE145=Y$12,$BH145=Y$11),$BZ145,""),"")</f>
        <v/>
      </c>
      <c r="Z145" s="264" t="str">
        <f t="shared" si="704"/>
        <v/>
      </c>
      <c r="AA145" s="264" t="str">
        <f t="shared" si="704"/>
        <v/>
      </c>
      <c r="AB145" s="264" t="str">
        <f t="shared" si="704"/>
        <v/>
      </c>
      <c r="AC145" s="65">
        <f t="shared" ref="AC145" si="705">AJ145</f>
        <v>45</v>
      </c>
      <c r="AD145" s="65" t="str">
        <f t="shared" ref="AD145" si="706">AK145</f>
        <v/>
      </c>
      <c r="AE145" s="65" t="s">
        <v>112</v>
      </c>
      <c r="AF145" s="246" t="str">
        <f t="shared" ref="AF145" si="707">BY145</f>
        <v/>
      </c>
      <c r="AG145" s="246" t="str">
        <f t="shared" ref="AG145" si="708">BY146</f>
        <v/>
      </c>
      <c r="AH145" s="246" t="str">
        <f t="shared" ref="AH145" si="709">BY147</f>
        <v/>
      </c>
      <c r="AI145" s="244">
        <f t="shared" ref="AI145" si="710">IF(BZ145="",0,1)</f>
        <v>0</v>
      </c>
      <c r="AJ145" s="271">
        <v>45</v>
      </c>
      <c r="AK145" s="272" t="str">
        <f>IF(INDEX('ordem de passagem'!B$13:B$132,MATCH(ajuizamento!$AJ145,'ordem de passagem'!$A$13:$A$132))=0,"",INDEX('ordem de passagem'!B$13:B$132,MATCH(ajuizamento!$AJ145,'ordem de passagem'!$A$13:$A$132)))</f>
        <v/>
      </c>
      <c r="AL145" s="273" t="str">
        <f>IF(INDEX('ordem de passagem'!C$13:C$132,MATCH(ajuizamento!$AJ145,'ordem de passagem'!$A$13:$A$132))=0,"",INDEX('ordem de passagem'!C$13:C$132,MATCH(ajuizamento!$AJ145,'ordem de passagem'!$A$13:$A$132)))</f>
        <v/>
      </c>
      <c r="AM145" s="273"/>
      <c r="AN145" s="273"/>
      <c r="AO145" s="273"/>
      <c r="AP145" s="273"/>
      <c r="AQ145" s="273"/>
      <c r="AR145" s="273"/>
      <c r="AS145" s="274" t="str">
        <f>IF(INDEX('ordem de passagem'!D$13:D$132,MATCH(ajuizamento!$AJ145,'ordem de passagem'!$A$13:$A$132))=0,"",INDEX('ordem de passagem'!D$13:D$132,MATCH(ajuizamento!$AJ145,'ordem de passagem'!$A$13:$A$132)))</f>
        <v/>
      </c>
      <c r="AT145" s="274"/>
      <c r="AU145" s="274"/>
      <c r="AV145" s="274"/>
      <c r="AW145" s="274"/>
      <c r="AX145" s="274"/>
      <c r="AY145" s="274"/>
      <c r="AZ145" s="274" t="str">
        <f>IF(INDEX('ordem de passagem'!E$13:E$132,MATCH(ajuizamento!$AJ145,'ordem de passagem'!$A$13:$A$132))=0,"",INDEX('ordem de passagem'!E$13:E$132,MATCH(ajuizamento!$AJ145,'ordem de passagem'!$A$13:$A$132)))</f>
        <v/>
      </c>
      <c r="BA145" s="274"/>
      <c r="BB145" s="274"/>
      <c r="BC145" s="274"/>
      <c r="BD145" s="274"/>
      <c r="BE145" s="275" t="str">
        <f>IF(INDEX('ordem de passagem'!F$13:F$132,MATCH(ajuizamento!$AJ145,'ordem de passagem'!$A$13:$A$132))=0,"",INDEX('ordem de passagem'!F$13:F$132,MATCH(ajuizamento!$AJ145,'ordem de passagem'!$A$13:$A$132)))</f>
        <v/>
      </c>
      <c r="BF145" s="276"/>
      <c r="BG145" s="277"/>
      <c r="BH145" s="275" t="str">
        <f>IF(INDEX('ordem de passagem'!G$13:G$132,MATCH(ajuizamento!$AJ145,'ordem de passagem'!$A$13:$A$132))=0,"",INDEX('ordem de passagem'!G$13:G$132,MATCH(ajuizamento!$AJ145,'ordem de passagem'!$A$13:$A$132)))</f>
        <v/>
      </c>
      <c r="BI145" s="276"/>
      <c r="BJ145" s="276"/>
      <c r="BK145" s="277"/>
      <c r="BL145" s="74" t="str">
        <f>IF(AL145="","",AE145)</f>
        <v/>
      </c>
      <c r="BM145" s="162"/>
      <c r="BN145" s="162"/>
      <c r="BO145" s="162"/>
      <c r="BP145" s="162"/>
      <c r="BQ145" s="162"/>
      <c r="BR145" s="162"/>
      <c r="BS145" s="162"/>
      <c r="BT145" s="162"/>
      <c r="BU145" s="162"/>
      <c r="BV145" s="162"/>
      <c r="BW145" s="162"/>
      <c r="BX145" s="172"/>
      <c r="BY145" s="174" t="str">
        <f t="shared" si="668"/>
        <v/>
      </c>
      <c r="BZ145" s="245" t="str">
        <f t="shared" si="451"/>
        <v/>
      </c>
      <c r="CA145" s="263"/>
    </row>
    <row r="146" spans="1:79" ht="19.8" customHeight="1" x14ac:dyDescent="0.3">
      <c r="A146" s="154" t="str">
        <f t="shared" si="669"/>
        <v>00:00:00,00</v>
      </c>
      <c r="B146" s="154" t="str">
        <f t="shared" si="670"/>
        <v>00:00:00,00</v>
      </c>
      <c r="C146" s="154" t="str">
        <f t="shared" si="671"/>
        <v>00:00:00,00</v>
      </c>
      <c r="D146" s="154" t="str">
        <f t="shared" si="672"/>
        <v>00:00:00,00</v>
      </c>
      <c r="E146" s="154" t="str">
        <f t="shared" si="673"/>
        <v>00:00:00,00</v>
      </c>
      <c r="F146" s="154" t="str">
        <f t="shared" si="674"/>
        <v>00:00:00,00</v>
      </c>
      <c r="G146" s="154" t="str">
        <f t="shared" si="675"/>
        <v>00:00:00,00</v>
      </c>
      <c r="H146" s="154" t="str">
        <f t="shared" si="676"/>
        <v>00:00:00,00</v>
      </c>
      <c r="I146" s="154" t="str">
        <f t="shared" si="677"/>
        <v>00:00:00,00</v>
      </c>
      <c r="J146" s="154" t="str">
        <f t="shared" si="678"/>
        <v>00:00:00,00</v>
      </c>
      <c r="K146" s="154" t="str">
        <f t="shared" si="679"/>
        <v>00:00:00,00</v>
      </c>
      <c r="L146" s="164">
        <f t="shared" si="680"/>
        <v>0</v>
      </c>
      <c r="M146" s="164" t="str">
        <f t="shared" si="681"/>
        <v>00</v>
      </c>
      <c r="N146" s="168">
        <f t="shared" si="664"/>
        <v>0</v>
      </c>
      <c r="O146" s="164" t="str">
        <f t="shared" si="682"/>
        <v/>
      </c>
      <c r="P146" s="171" t="str">
        <f t="shared" si="665"/>
        <v>0:00,00</v>
      </c>
      <c r="Q146" s="171" t="str">
        <f t="shared" si="666"/>
        <v>00:00,00</v>
      </c>
      <c r="R146" s="171" t="str">
        <f t="shared" si="683"/>
        <v>00:00,</v>
      </c>
      <c r="S146" s="270"/>
      <c r="T146" s="270"/>
      <c r="U146" s="281"/>
      <c r="V146" s="281"/>
      <c r="W146" s="281"/>
      <c r="X146" s="281"/>
      <c r="Y146" s="264"/>
      <c r="Z146" s="264"/>
      <c r="AA146" s="264"/>
      <c r="AB146" s="264"/>
      <c r="AC146" s="65">
        <f t="shared" ref="AC146" si="711">AJ145</f>
        <v>45</v>
      </c>
      <c r="AD146" s="65" t="str">
        <f t="shared" ref="AD146" si="712">AK145</f>
        <v/>
      </c>
      <c r="AE146" s="65" t="s">
        <v>113</v>
      </c>
      <c r="AF146" s="246"/>
      <c r="AG146" s="246"/>
      <c r="AH146" s="246"/>
      <c r="AI146" s="244"/>
      <c r="AJ146" s="271"/>
      <c r="AK146" s="272"/>
      <c r="AL146" s="273"/>
      <c r="AM146" s="273"/>
      <c r="AN146" s="273"/>
      <c r="AO146" s="273"/>
      <c r="AP146" s="273"/>
      <c r="AQ146" s="273"/>
      <c r="AR146" s="273"/>
      <c r="AS146" s="274"/>
      <c r="AT146" s="274"/>
      <c r="AU146" s="274"/>
      <c r="AV146" s="274"/>
      <c r="AW146" s="274"/>
      <c r="AX146" s="274"/>
      <c r="AY146" s="274"/>
      <c r="AZ146" s="274"/>
      <c r="BA146" s="274"/>
      <c r="BB146" s="274"/>
      <c r="BC146" s="274"/>
      <c r="BD146" s="274"/>
      <c r="BE146" s="275"/>
      <c r="BF146" s="276"/>
      <c r="BG146" s="277"/>
      <c r="BH146" s="275"/>
      <c r="BI146" s="276"/>
      <c r="BJ146" s="276"/>
      <c r="BK146" s="277"/>
      <c r="BL146" s="74" t="str">
        <f>IF(AL145="","",AE146)</f>
        <v/>
      </c>
      <c r="BM146" s="163"/>
      <c r="BN146" s="163"/>
      <c r="BO146" s="163"/>
      <c r="BP146" s="163"/>
      <c r="BQ146" s="163"/>
      <c r="BR146" s="163"/>
      <c r="BS146" s="163"/>
      <c r="BT146" s="163"/>
      <c r="BU146" s="163"/>
      <c r="BV146" s="163"/>
      <c r="BW146" s="163"/>
      <c r="BX146" s="172"/>
      <c r="BY146" s="174" t="str">
        <f t="shared" si="668"/>
        <v/>
      </c>
      <c r="BZ146" s="245"/>
      <c r="CA146" s="263"/>
    </row>
    <row r="147" spans="1:79" ht="19.8" customHeight="1" x14ac:dyDescent="0.3">
      <c r="A147" s="154" t="str">
        <f t="shared" si="669"/>
        <v>00:00:00,00</v>
      </c>
      <c r="B147" s="154" t="str">
        <f t="shared" si="670"/>
        <v>00:00:00,00</v>
      </c>
      <c r="C147" s="154" t="str">
        <f t="shared" si="671"/>
        <v>00:00:00,00</v>
      </c>
      <c r="D147" s="154" t="str">
        <f t="shared" si="672"/>
        <v>00:00:00,00</v>
      </c>
      <c r="E147" s="154" t="str">
        <f t="shared" si="673"/>
        <v>00:00:00,00</v>
      </c>
      <c r="F147" s="154" t="str">
        <f t="shared" si="674"/>
        <v>00:00:00,00</v>
      </c>
      <c r="G147" s="154" t="str">
        <f t="shared" si="675"/>
        <v>00:00:00,00</v>
      </c>
      <c r="H147" s="154" t="str">
        <f t="shared" si="676"/>
        <v>00:00:00,00</v>
      </c>
      <c r="I147" s="154" t="str">
        <f t="shared" si="677"/>
        <v>00:00:00,00</v>
      </c>
      <c r="J147" s="154" t="str">
        <f t="shared" si="678"/>
        <v>00:00:00,00</v>
      </c>
      <c r="K147" s="154" t="str">
        <f t="shared" si="679"/>
        <v>00:00:00,00</v>
      </c>
      <c r="L147" s="164">
        <f t="shared" si="680"/>
        <v>0</v>
      </c>
      <c r="M147" s="164" t="str">
        <f t="shared" si="681"/>
        <v>00</v>
      </c>
      <c r="N147" s="168">
        <f t="shared" si="664"/>
        <v>0</v>
      </c>
      <c r="O147" s="164" t="str">
        <f t="shared" si="682"/>
        <v/>
      </c>
      <c r="P147" s="171" t="str">
        <f t="shared" si="665"/>
        <v>0:00,00</v>
      </c>
      <c r="Q147" s="171" t="str">
        <f t="shared" si="666"/>
        <v>00:00,00</v>
      </c>
      <c r="R147" s="171" t="str">
        <f t="shared" si="683"/>
        <v>00:00,</v>
      </c>
      <c r="S147" s="270"/>
      <c r="T147" s="270"/>
      <c r="U147" s="281"/>
      <c r="V147" s="281"/>
      <c r="W147" s="281"/>
      <c r="X147" s="281"/>
      <c r="Y147" s="264"/>
      <c r="Z147" s="264"/>
      <c r="AA147" s="264"/>
      <c r="AB147" s="264"/>
      <c r="AC147" s="65">
        <f t="shared" ref="AC147:AD147" si="713">AJ145</f>
        <v>45</v>
      </c>
      <c r="AD147" s="65" t="str">
        <f t="shared" si="713"/>
        <v/>
      </c>
      <c r="AE147" s="65" t="s">
        <v>114</v>
      </c>
      <c r="AF147" s="246"/>
      <c r="AG147" s="246"/>
      <c r="AH147" s="246"/>
      <c r="AI147" s="244"/>
      <c r="AJ147" s="271"/>
      <c r="AK147" s="272"/>
      <c r="AL147" s="273"/>
      <c r="AM147" s="273"/>
      <c r="AN147" s="273"/>
      <c r="AO147" s="273"/>
      <c r="AP147" s="273"/>
      <c r="AQ147" s="273"/>
      <c r="AR147" s="273"/>
      <c r="AS147" s="274"/>
      <c r="AT147" s="274"/>
      <c r="AU147" s="274"/>
      <c r="AV147" s="274"/>
      <c r="AW147" s="274"/>
      <c r="AX147" s="274"/>
      <c r="AY147" s="274"/>
      <c r="AZ147" s="274"/>
      <c r="BA147" s="274"/>
      <c r="BB147" s="274"/>
      <c r="BC147" s="274"/>
      <c r="BD147" s="274"/>
      <c r="BE147" s="278"/>
      <c r="BF147" s="279"/>
      <c r="BG147" s="280"/>
      <c r="BH147" s="278"/>
      <c r="BI147" s="279"/>
      <c r="BJ147" s="279"/>
      <c r="BK147" s="280"/>
      <c r="BL147" s="74" t="str">
        <f>IF(AL145="","",AE147)</f>
        <v/>
      </c>
      <c r="BM147" s="163"/>
      <c r="BN147" s="163"/>
      <c r="BO147" s="163"/>
      <c r="BP147" s="163"/>
      <c r="BQ147" s="163"/>
      <c r="BR147" s="163"/>
      <c r="BS147" s="163"/>
      <c r="BT147" s="163"/>
      <c r="BU147" s="163"/>
      <c r="BV147" s="163"/>
      <c r="BW147" s="163"/>
      <c r="BX147" s="172"/>
      <c r="BY147" s="174" t="str">
        <f t="shared" si="668"/>
        <v/>
      </c>
      <c r="BZ147" s="245"/>
      <c r="CA147" s="263"/>
    </row>
    <row r="148" spans="1:79" ht="19.8" customHeight="1" x14ac:dyDescent="0.3">
      <c r="A148" s="154" t="str">
        <f t="shared" si="669"/>
        <v>00:00:00,00</v>
      </c>
      <c r="B148" s="154" t="str">
        <f t="shared" si="670"/>
        <v>00:00:00,00</v>
      </c>
      <c r="C148" s="154" t="str">
        <f t="shared" si="671"/>
        <v>00:00:00,00</v>
      </c>
      <c r="D148" s="154" t="str">
        <f t="shared" si="672"/>
        <v>00:00:00,00</v>
      </c>
      <c r="E148" s="154" t="str">
        <f t="shared" si="673"/>
        <v>00:00:00,00</v>
      </c>
      <c r="F148" s="154" t="str">
        <f t="shared" si="674"/>
        <v>00:00:00,00</v>
      </c>
      <c r="G148" s="154" t="str">
        <f t="shared" si="675"/>
        <v>00:00:00,00</v>
      </c>
      <c r="H148" s="154" t="str">
        <f t="shared" si="676"/>
        <v>00:00:00,00</v>
      </c>
      <c r="I148" s="154" t="str">
        <f t="shared" si="677"/>
        <v>00:00:00,00</v>
      </c>
      <c r="J148" s="154" t="str">
        <f t="shared" si="678"/>
        <v>00:00:00,00</v>
      </c>
      <c r="K148" s="154" t="str">
        <f t="shared" si="679"/>
        <v>00:00:00,00</v>
      </c>
      <c r="L148" s="164">
        <f t="shared" si="680"/>
        <v>0</v>
      </c>
      <c r="M148" s="164" t="str">
        <f t="shared" si="681"/>
        <v>00</v>
      </c>
      <c r="N148" s="168">
        <f t="shared" si="664"/>
        <v>0</v>
      </c>
      <c r="O148" s="164" t="str">
        <f t="shared" si="682"/>
        <v/>
      </c>
      <c r="P148" s="171" t="str">
        <f t="shared" si="665"/>
        <v>0:00,00</v>
      </c>
      <c r="Q148" s="171" t="str">
        <f t="shared" si="666"/>
        <v>00:00,00</v>
      </c>
      <c r="R148" s="171" t="str">
        <f t="shared" si="683"/>
        <v>00:00,</v>
      </c>
      <c r="S148" s="270" t="str">
        <f t="shared" ref="S148" si="714">U148&amp;V148&amp;W148&amp;X148</f>
        <v/>
      </c>
      <c r="T148" s="270" t="str">
        <f>U148&amp;V148&amp;W148&amp;X148&amp;BE148&amp;BH148</f>
        <v/>
      </c>
      <c r="U148" s="281" t="str">
        <f t="shared" ref="U148" si="715">IF(Y148="","",RANK(Y148,$Y$13:$Y$372,1))</f>
        <v/>
      </c>
      <c r="V148" s="281" t="str">
        <f t="shared" ref="V148" si="716">IF(Z148="","",RANK(Z148,$Z$13:$Z$372,1))</f>
        <v/>
      </c>
      <c r="W148" s="281" t="str">
        <f t="shared" ref="W148" si="717">IF(AA148="","",RANK(AA148,$AA$13:$AA$372,1))</f>
        <v/>
      </c>
      <c r="X148" s="281" t="str">
        <f t="shared" ref="X148" si="718">IF(AB148="","",RANK(AB148,$AB$13:$AB$372,1))</f>
        <v/>
      </c>
      <c r="Y148" s="264" t="str">
        <f t="shared" ref="Y148:AB148" si="719">IFERROR(IF(AND($BE148=Y$12,$BH148=Y$11),$BZ148,""),"")</f>
        <v/>
      </c>
      <c r="Z148" s="264" t="str">
        <f t="shared" si="719"/>
        <v/>
      </c>
      <c r="AA148" s="264" t="str">
        <f t="shared" si="719"/>
        <v/>
      </c>
      <c r="AB148" s="264" t="str">
        <f t="shared" si="719"/>
        <v/>
      </c>
      <c r="AC148" s="65">
        <f t="shared" ref="AC148" si="720">AJ148</f>
        <v>46</v>
      </c>
      <c r="AD148" s="65" t="str">
        <f t="shared" ref="AD148" si="721">AK148</f>
        <v/>
      </c>
      <c r="AE148" s="65" t="s">
        <v>112</v>
      </c>
      <c r="AF148" s="246" t="str">
        <f t="shared" ref="AF148" si="722">BY148</f>
        <v/>
      </c>
      <c r="AG148" s="246" t="str">
        <f t="shared" ref="AG148" si="723">BY149</f>
        <v/>
      </c>
      <c r="AH148" s="246" t="str">
        <f t="shared" ref="AH148" si="724">BY150</f>
        <v/>
      </c>
      <c r="AI148" s="244">
        <f t="shared" ref="AI148" si="725">IF(BZ148="",0,1)</f>
        <v>0</v>
      </c>
      <c r="AJ148" s="271">
        <v>46</v>
      </c>
      <c r="AK148" s="272" t="str">
        <f>IF(INDEX('ordem de passagem'!B$13:B$132,MATCH(ajuizamento!$AJ148,'ordem de passagem'!$A$13:$A$132))=0,"",INDEX('ordem de passagem'!B$13:B$132,MATCH(ajuizamento!$AJ148,'ordem de passagem'!$A$13:$A$132)))</f>
        <v/>
      </c>
      <c r="AL148" s="273" t="str">
        <f>IF(INDEX('ordem de passagem'!C$13:C$132,MATCH(ajuizamento!$AJ148,'ordem de passagem'!$A$13:$A$132))=0,"",INDEX('ordem de passagem'!C$13:C$132,MATCH(ajuizamento!$AJ148,'ordem de passagem'!$A$13:$A$132)))</f>
        <v/>
      </c>
      <c r="AM148" s="273"/>
      <c r="AN148" s="273"/>
      <c r="AO148" s="273"/>
      <c r="AP148" s="273"/>
      <c r="AQ148" s="273"/>
      <c r="AR148" s="273"/>
      <c r="AS148" s="274" t="str">
        <f>IF(INDEX('ordem de passagem'!D$13:D$132,MATCH(ajuizamento!$AJ148,'ordem de passagem'!$A$13:$A$132))=0,"",INDEX('ordem de passagem'!D$13:D$132,MATCH(ajuizamento!$AJ148,'ordem de passagem'!$A$13:$A$132)))</f>
        <v/>
      </c>
      <c r="AT148" s="274"/>
      <c r="AU148" s="274"/>
      <c r="AV148" s="274"/>
      <c r="AW148" s="274"/>
      <c r="AX148" s="274"/>
      <c r="AY148" s="274"/>
      <c r="AZ148" s="274" t="str">
        <f>IF(INDEX('ordem de passagem'!E$13:E$132,MATCH(ajuizamento!$AJ148,'ordem de passagem'!$A$13:$A$132))=0,"",INDEX('ordem de passagem'!E$13:E$132,MATCH(ajuizamento!$AJ148,'ordem de passagem'!$A$13:$A$132)))</f>
        <v/>
      </c>
      <c r="BA148" s="274"/>
      <c r="BB148" s="274"/>
      <c r="BC148" s="274"/>
      <c r="BD148" s="274"/>
      <c r="BE148" s="275" t="str">
        <f>IF(INDEX('ordem de passagem'!F$13:F$132,MATCH(ajuizamento!$AJ148,'ordem de passagem'!$A$13:$A$132))=0,"",INDEX('ordem de passagem'!F$13:F$132,MATCH(ajuizamento!$AJ148,'ordem de passagem'!$A$13:$A$132)))</f>
        <v/>
      </c>
      <c r="BF148" s="276"/>
      <c r="BG148" s="277"/>
      <c r="BH148" s="275" t="str">
        <f>IF(INDEX('ordem de passagem'!G$13:G$132,MATCH(ajuizamento!$AJ148,'ordem de passagem'!$A$13:$A$132))=0,"",INDEX('ordem de passagem'!G$13:G$132,MATCH(ajuizamento!$AJ148,'ordem de passagem'!$A$13:$A$132)))</f>
        <v/>
      </c>
      <c r="BI148" s="276"/>
      <c r="BJ148" s="276"/>
      <c r="BK148" s="277"/>
      <c r="BL148" s="74" t="str">
        <f>IF(AL148="","",AE148)</f>
        <v/>
      </c>
      <c r="BM148" s="162"/>
      <c r="BN148" s="162"/>
      <c r="BO148" s="162"/>
      <c r="BP148" s="162"/>
      <c r="BQ148" s="162"/>
      <c r="BR148" s="162"/>
      <c r="BS148" s="162"/>
      <c r="BT148" s="162"/>
      <c r="BU148" s="162"/>
      <c r="BV148" s="162"/>
      <c r="BW148" s="162"/>
      <c r="BX148" s="172"/>
      <c r="BY148" s="174" t="str">
        <f t="shared" si="668"/>
        <v/>
      </c>
      <c r="BZ148" s="245" t="str">
        <f t="shared" si="451"/>
        <v/>
      </c>
      <c r="CA148" s="263"/>
    </row>
    <row r="149" spans="1:79" ht="19.8" customHeight="1" x14ac:dyDescent="0.3">
      <c r="A149" s="154" t="str">
        <f t="shared" si="669"/>
        <v>00:00:00,00</v>
      </c>
      <c r="B149" s="154" t="str">
        <f t="shared" si="670"/>
        <v>00:00:00,00</v>
      </c>
      <c r="C149" s="154" t="str">
        <f t="shared" si="671"/>
        <v>00:00:00,00</v>
      </c>
      <c r="D149" s="154" t="str">
        <f t="shared" si="672"/>
        <v>00:00:00,00</v>
      </c>
      <c r="E149" s="154" t="str">
        <f t="shared" si="673"/>
        <v>00:00:00,00</v>
      </c>
      <c r="F149" s="154" t="str">
        <f t="shared" si="674"/>
        <v>00:00:00,00</v>
      </c>
      <c r="G149" s="154" t="str">
        <f t="shared" si="675"/>
        <v>00:00:00,00</v>
      </c>
      <c r="H149" s="154" t="str">
        <f t="shared" si="676"/>
        <v>00:00:00,00</v>
      </c>
      <c r="I149" s="154" t="str">
        <f t="shared" si="677"/>
        <v>00:00:00,00</v>
      </c>
      <c r="J149" s="154" t="str">
        <f t="shared" si="678"/>
        <v>00:00:00,00</v>
      </c>
      <c r="K149" s="154" t="str">
        <f t="shared" si="679"/>
        <v>00:00:00,00</v>
      </c>
      <c r="L149" s="164">
        <f t="shared" si="680"/>
        <v>0</v>
      </c>
      <c r="M149" s="164" t="str">
        <f t="shared" si="681"/>
        <v>00</v>
      </c>
      <c r="N149" s="168">
        <f t="shared" si="664"/>
        <v>0</v>
      </c>
      <c r="O149" s="164" t="str">
        <f t="shared" si="682"/>
        <v/>
      </c>
      <c r="P149" s="171" t="str">
        <f t="shared" si="665"/>
        <v>0:00,00</v>
      </c>
      <c r="Q149" s="171" t="str">
        <f t="shared" si="666"/>
        <v>00:00,00</v>
      </c>
      <c r="R149" s="171" t="str">
        <f t="shared" si="683"/>
        <v>00:00,</v>
      </c>
      <c r="S149" s="270"/>
      <c r="T149" s="270"/>
      <c r="U149" s="281"/>
      <c r="V149" s="281"/>
      <c r="W149" s="281"/>
      <c r="X149" s="281"/>
      <c r="Y149" s="264"/>
      <c r="Z149" s="264"/>
      <c r="AA149" s="264"/>
      <c r="AB149" s="264"/>
      <c r="AC149" s="65">
        <f t="shared" ref="AC149" si="726">AJ148</f>
        <v>46</v>
      </c>
      <c r="AD149" s="65" t="str">
        <f t="shared" ref="AD149" si="727">AK148</f>
        <v/>
      </c>
      <c r="AE149" s="65" t="s">
        <v>113</v>
      </c>
      <c r="AF149" s="246"/>
      <c r="AG149" s="246"/>
      <c r="AH149" s="246"/>
      <c r="AI149" s="244"/>
      <c r="AJ149" s="271"/>
      <c r="AK149" s="272"/>
      <c r="AL149" s="273"/>
      <c r="AM149" s="273"/>
      <c r="AN149" s="273"/>
      <c r="AO149" s="273"/>
      <c r="AP149" s="273"/>
      <c r="AQ149" s="273"/>
      <c r="AR149" s="273"/>
      <c r="AS149" s="274"/>
      <c r="AT149" s="274"/>
      <c r="AU149" s="274"/>
      <c r="AV149" s="274"/>
      <c r="AW149" s="274"/>
      <c r="AX149" s="274"/>
      <c r="AY149" s="274"/>
      <c r="AZ149" s="274"/>
      <c r="BA149" s="274"/>
      <c r="BB149" s="274"/>
      <c r="BC149" s="274"/>
      <c r="BD149" s="274"/>
      <c r="BE149" s="275"/>
      <c r="BF149" s="276"/>
      <c r="BG149" s="277"/>
      <c r="BH149" s="275"/>
      <c r="BI149" s="276"/>
      <c r="BJ149" s="276"/>
      <c r="BK149" s="277"/>
      <c r="BL149" s="74" t="str">
        <f>IF(AL148="","",AE149)</f>
        <v/>
      </c>
      <c r="BM149" s="163"/>
      <c r="BN149" s="163"/>
      <c r="BO149" s="163"/>
      <c r="BP149" s="163"/>
      <c r="BQ149" s="163"/>
      <c r="BR149" s="163"/>
      <c r="BS149" s="163"/>
      <c r="BT149" s="163"/>
      <c r="BU149" s="163"/>
      <c r="BV149" s="163"/>
      <c r="BW149" s="163"/>
      <c r="BX149" s="172"/>
      <c r="BY149" s="174" t="str">
        <f t="shared" si="668"/>
        <v/>
      </c>
      <c r="BZ149" s="245"/>
      <c r="CA149" s="263"/>
    </row>
    <row r="150" spans="1:79" ht="19.8" customHeight="1" x14ac:dyDescent="0.3">
      <c r="A150" s="154" t="str">
        <f t="shared" si="669"/>
        <v>00:00:00,00</v>
      </c>
      <c r="B150" s="154" t="str">
        <f t="shared" si="670"/>
        <v>00:00:00,00</v>
      </c>
      <c r="C150" s="154" t="str">
        <f t="shared" si="671"/>
        <v>00:00:00,00</v>
      </c>
      <c r="D150" s="154" t="str">
        <f t="shared" si="672"/>
        <v>00:00:00,00</v>
      </c>
      <c r="E150" s="154" t="str">
        <f t="shared" si="673"/>
        <v>00:00:00,00</v>
      </c>
      <c r="F150" s="154" t="str">
        <f t="shared" si="674"/>
        <v>00:00:00,00</v>
      </c>
      <c r="G150" s="154" t="str">
        <f t="shared" si="675"/>
        <v>00:00:00,00</v>
      </c>
      <c r="H150" s="154" t="str">
        <f t="shared" si="676"/>
        <v>00:00:00,00</v>
      </c>
      <c r="I150" s="154" t="str">
        <f t="shared" si="677"/>
        <v>00:00:00,00</v>
      </c>
      <c r="J150" s="154" t="str">
        <f t="shared" si="678"/>
        <v>00:00:00,00</v>
      </c>
      <c r="K150" s="154" t="str">
        <f t="shared" si="679"/>
        <v>00:00:00,00</v>
      </c>
      <c r="L150" s="164">
        <f t="shared" si="680"/>
        <v>0</v>
      </c>
      <c r="M150" s="164" t="str">
        <f t="shared" si="681"/>
        <v>00</v>
      </c>
      <c r="N150" s="168">
        <f t="shared" si="664"/>
        <v>0</v>
      </c>
      <c r="O150" s="164" t="str">
        <f t="shared" si="682"/>
        <v/>
      </c>
      <c r="P150" s="171" t="str">
        <f t="shared" si="665"/>
        <v>0:00,00</v>
      </c>
      <c r="Q150" s="171" t="str">
        <f t="shared" si="666"/>
        <v>00:00,00</v>
      </c>
      <c r="R150" s="171" t="str">
        <f t="shared" si="683"/>
        <v>00:00,</v>
      </c>
      <c r="S150" s="270"/>
      <c r="T150" s="270"/>
      <c r="U150" s="281"/>
      <c r="V150" s="281"/>
      <c r="W150" s="281"/>
      <c r="X150" s="281"/>
      <c r="Y150" s="264"/>
      <c r="Z150" s="264"/>
      <c r="AA150" s="264"/>
      <c r="AB150" s="264"/>
      <c r="AC150" s="65">
        <f t="shared" ref="AC150:AD150" si="728">AJ148</f>
        <v>46</v>
      </c>
      <c r="AD150" s="65" t="str">
        <f t="shared" si="728"/>
        <v/>
      </c>
      <c r="AE150" s="65" t="s">
        <v>114</v>
      </c>
      <c r="AF150" s="246"/>
      <c r="AG150" s="246"/>
      <c r="AH150" s="246"/>
      <c r="AI150" s="244"/>
      <c r="AJ150" s="271"/>
      <c r="AK150" s="272"/>
      <c r="AL150" s="273"/>
      <c r="AM150" s="273"/>
      <c r="AN150" s="273"/>
      <c r="AO150" s="273"/>
      <c r="AP150" s="273"/>
      <c r="AQ150" s="273"/>
      <c r="AR150" s="273"/>
      <c r="AS150" s="274"/>
      <c r="AT150" s="274"/>
      <c r="AU150" s="274"/>
      <c r="AV150" s="274"/>
      <c r="AW150" s="274"/>
      <c r="AX150" s="274"/>
      <c r="AY150" s="274"/>
      <c r="AZ150" s="274"/>
      <c r="BA150" s="274"/>
      <c r="BB150" s="274"/>
      <c r="BC150" s="274"/>
      <c r="BD150" s="274"/>
      <c r="BE150" s="278"/>
      <c r="BF150" s="279"/>
      <c r="BG150" s="280"/>
      <c r="BH150" s="278"/>
      <c r="BI150" s="279"/>
      <c r="BJ150" s="279"/>
      <c r="BK150" s="280"/>
      <c r="BL150" s="74" t="str">
        <f>IF(AL148="","",AE150)</f>
        <v/>
      </c>
      <c r="BM150" s="163"/>
      <c r="BN150" s="163"/>
      <c r="BO150" s="163"/>
      <c r="BP150" s="163"/>
      <c r="BQ150" s="163"/>
      <c r="BR150" s="163"/>
      <c r="BS150" s="163"/>
      <c r="BT150" s="163"/>
      <c r="BU150" s="163"/>
      <c r="BV150" s="163"/>
      <c r="BW150" s="163"/>
      <c r="BX150" s="172"/>
      <c r="BY150" s="174" t="str">
        <f t="shared" si="668"/>
        <v/>
      </c>
      <c r="BZ150" s="245"/>
      <c r="CA150" s="263"/>
    </row>
    <row r="151" spans="1:79" ht="19.8" customHeight="1" x14ac:dyDescent="0.3">
      <c r="A151" s="154" t="str">
        <f t="shared" si="669"/>
        <v>00:00:00,00</v>
      </c>
      <c r="B151" s="154" t="str">
        <f t="shared" si="670"/>
        <v>00:00:00,00</v>
      </c>
      <c r="C151" s="154" t="str">
        <f t="shared" si="671"/>
        <v>00:00:00,00</v>
      </c>
      <c r="D151" s="154" t="str">
        <f t="shared" si="672"/>
        <v>00:00:00,00</v>
      </c>
      <c r="E151" s="154" t="str">
        <f t="shared" si="673"/>
        <v>00:00:00,00</v>
      </c>
      <c r="F151" s="154" t="str">
        <f t="shared" si="674"/>
        <v>00:00:00,00</v>
      </c>
      <c r="G151" s="154" t="str">
        <f t="shared" si="675"/>
        <v>00:00:00,00</v>
      </c>
      <c r="H151" s="154" t="str">
        <f t="shared" si="676"/>
        <v>00:00:00,00</v>
      </c>
      <c r="I151" s="154" t="str">
        <f t="shared" si="677"/>
        <v>00:00:00,00</v>
      </c>
      <c r="J151" s="154" t="str">
        <f t="shared" si="678"/>
        <v>00:00:00,00</v>
      </c>
      <c r="K151" s="154" t="str">
        <f t="shared" si="679"/>
        <v>00:00:00,00</v>
      </c>
      <c r="L151" s="164">
        <f t="shared" si="680"/>
        <v>0</v>
      </c>
      <c r="M151" s="164" t="str">
        <f t="shared" si="681"/>
        <v>00</v>
      </c>
      <c r="N151" s="168">
        <f t="shared" si="664"/>
        <v>0</v>
      </c>
      <c r="O151" s="164" t="str">
        <f t="shared" si="682"/>
        <v/>
      </c>
      <c r="P151" s="171" t="str">
        <f t="shared" si="665"/>
        <v>0:00,00</v>
      </c>
      <c r="Q151" s="171" t="str">
        <f t="shared" si="666"/>
        <v>00:00,00</v>
      </c>
      <c r="R151" s="171" t="str">
        <f t="shared" si="683"/>
        <v>00:00,</v>
      </c>
      <c r="S151" s="270" t="str">
        <f t="shared" ref="S151" si="729">U151&amp;V151&amp;W151&amp;X151</f>
        <v/>
      </c>
      <c r="T151" s="270" t="str">
        <f>U151&amp;V151&amp;W151&amp;X151&amp;BE151&amp;BH151</f>
        <v/>
      </c>
      <c r="U151" s="281" t="str">
        <f t="shared" ref="U151" si="730">IF(Y151="","",RANK(Y151,$Y$13:$Y$372,1))</f>
        <v/>
      </c>
      <c r="V151" s="281" t="str">
        <f t="shared" ref="V151" si="731">IF(Z151="","",RANK(Z151,$Z$13:$Z$372,1))</f>
        <v/>
      </c>
      <c r="W151" s="281" t="str">
        <f t="shared" ref="W151" si="732">IF(AA151="","",RANK(AA151,$AA$13:$AA$372,1))</f>
        <v/>
      </c>
      <c r="X151" s="281" t="str">
        <f t="shared" ref="X151" si="733">IF(AB151="","",RANK(AB151,$AB$13:$AB$372,1))</f>
        <v/>
      </c>
      <c r="Y151" s="264" t="str">
        <f t="shared" ref="Y151:AB151" si="734">IFERROR(IF(AND($BE151=Y$12,$BH151=Y$11),$BZ151,""),"")</f>
        <v/>
      </c>
      <c r="Z151" s="264" t="str">
        <f t="shared" si="734"/>
        <v/>
      </c>
      <c r="AA151" s="264" t="str">
        <f t="shared" si="734"/>
        <v/>
      </c>
      <c r="AB151" s="264" t="str">
        <f t="shared" si="734"/>
        <v/>
      </c>
      <c r="AC151" s="65">
        <f t="shared" ref="AC151" si="735">AJ151</f>
        <v>47</v>
      </c>
      <c r="AD151" s="65" t="str">
        <f t="shared" ref="AD151" si="736">AK151</f>
        <v/>
      </c>
      <c r="AE151" s="65" t="s">
        <v>112</v>
      </c>
      <c r="AF151" s="246" t="str">
        <f t="shared" ref="AF151" si="737">BY151</f>
        <v/>
      </c>
      <c r="AG151" s="246" t="str">
        <f t="shared" ref="AG151" si="738">BY152</f>
        <v/>
      </c>
      <c r="AH151" s="246" t="str">
        <f t="shared" ref="AH151" si="739">BY153</f>
        <v/>
      </c>
      <c r="AI151" s="244">
        <f t="shared" ref="AI151" si="740">IF(BZ151="",0,1)</f>
        <v>0</v>
      </c>
      <c r="AJ151" s="271">
        <v>47</v>
      </c>
      <c r="AK151" s="272" t="str">
        <f>IF(INDEX('ordem de passagem'!B$13:B$132,MATCH(ajuizamento!$AJ151,'ordem de passagem'!$A$13:$A$132))=0,"",INDEX('ordem de passagem'!B$13:B$132,MATCH(ajuizamento!$AJ151,'ordem de passagem'!$A$13:$A$132)))</f>
        <v/>
      </c>
      <c r="AL151" s="273" t="str">
        <f>IF(INDEX('ordem de passagem'!C$13:C$132,MATCH(ajuizamento!$AJ151,'ordem de passagem'!$A$13:$A$132))=0,"",INDEX('ordem de passagem'!C$13:C$132,MATCH(ajuizamento!$AJ151,'ordem de passagem'!$A$13:$A$132)))</f>
        <v/>
      </c>
      <c r="AM151" s="273"/>
      <c r="AN151" s="273"/>
      <c r="AO151" s="273"/>
      <c r="AP151" s="273"/>
      <c r="AQ151" s="273"/>
      <c r="AR151" s="273"/>
      <c r="AS151" s="274" t="str">
        <f>IF(INDEX('ordem de passagem'!D$13:D$132,MATCH(ajuizamento!$AJ151,'ordem de passagem'!$A$13:$A$132))=0,"",INDEX('ordem de passagem'!D$13:D$132,MATCH(ajuizamento!$AJ151,'ordem de passagem'!$A$13:$A$132)))</f>
        <v/>
      </c>
      <c r="AT151" s="274"/>
      <c r="AU151" s="274"/>
      <c r="AV151" s="274"/>
      <c r="AW151" s="274"/>
      <c r="AX151" s="274"/>
      <c r="AY151" s="274"/>
      <c r="AZ151" s="274" t="str">
        <f>IF(INDEX('ordem de passagem'!E$13:E$132,MATCH(ajuizamento!$AJ151,'ordem de passagem'!$A$13:$A$132))=0,"",INDEX('ordem de passagem'!E$13:E$132,MATCH(ajuizamento!$AJ151,'ordem de passagem'!$A$13:$A$132)))</f>
        <v/>
      </c>
      <c r="BA151" s="274"/>
      <c r="BB151" s="274"/>
      <c r="BC151" s="274"/>
      <c r="BD151" s="274"/>
      <c r="BE151" s="275" t="str">
        <f>IF(INDEX('ordem de passagem'!F$13:F$132,MATCH(ajuizamento!$AJ151,'ordem de passagem'!$A$13:$A$132))=0,"",INDEX('ordem de passagem'!F$13:F$132,MATCH(ajuizamento!$AJ151,'ordem de passagem'!$A$13:$A$132)))</f>
        <v/>
      </c>
      <c r="BF151" s="276"/>
      <c r="BG151" s="277"/>
      <c r="BH151" s="275" t="str">
        <f>IF(INDEX('ordem de passagem'!G$13:G$132,MATCH(ajuizamento!$AJ151,'ordem de passagem'!$A$13:$A$132))=0,"",INDEX('ordem de passagem'!G$13:G$132,MATCH(ajuizamento!$AJ151,'ordem de passagem'!$A$13:$A$132)))</f>
        <v/>
      </c>
      <c r="BI151" s="276"/>
      <c r="BJ151" s="276"/>
      <c r="BK151" s="277"/>
      <c r="BL151" s="74" t="str">
        <f>IF(AL151="","",AE151)</f>
        <v/>
      </c>
      <c r="BM151" s="162"/>
      <c r="BN151" s="162"/>
      <c r="BO151" s="162"/>
      <c r="BP151" s="162"/>
      <c r="BQ151" s="162"/>
      <c r="BR151" s="162"/>
      <c r="BS151" s="162"/>
      <c r="BT151" s="162"/>
      <c r="BU151" s="162"/>
      <c r="BV151" s="162"/>
      <c r="BW151" s="162"/>
      <c r="BX151" s="172"/>
      <c r="BY151" s="174" t="str">
        <f t="shared" si="668"/>
        <v/>
      </c>
      <c r="BZ151" s="245" t="str">
        <f t="shared" si="451"/>
        <v/>
      </c>
      <c r="CA151" s="263"/>
    </row>
    <row r="152" spans="1:79" ht="19.8" customHeight="1" x14ac:dyDescent="0.3">
      <c r="A152" s="154" t="str">
        <f t="shared" si="669"/>
        <v>00:00:00,00</v>
      </c>
      <c r="B152" s="154" t="str">
        <f t="shared" si="670"/>
        <v>00:00:00,00</v>
      </c>
      <c r="C152" s="154" t="str">
        <f t="shared" si="671"/>
        <v>00:00:00,00</v>
      </c>
      <c r="D152" s="154" t="str">
        <f t="shared" si="672"/>
        <v>00:00:00,00</v>
      </c>
      <c r="E152" s="154" t="str">
        <f t="shared" si="673"/>
        <v>00:00:00,00</v>
      </c>
      <c r="F152" s="154" t="str">
        <f t="shared" si="674"/>
        <v>00:00:00,00</v>
      </c>
      <c r="G152" s="154" t="str">
        <f t="shared" si="675"/>
        <v>00:00:00,00</v>
      </c>
      <c r="H152" s="154" t="str">
        <f t="shared" si="676"/>
        <v>00:00:00,00</v>
      </c>
      <c r="I152" s="154" t="str">
        <f t="shared" si="677"/>
        <v>00:00:00,00</v>
      </c>
      <c r="J152" s="154" t="str">
        <f t="shared" si="678"/>
        <v>00:00:00,00</v>
      </c>
      <c r="K152" s="154" t="str">
        <f t="shared" si="679"/>
        <v>00:00:00,00</v>
      </c>
      <c r="L152" s="164">
        <f t="shared" si="680"/>
        <v>0</v>
      </c>
      <c r="M152" s="164" t="str">
        <f t="shared" si="681"/>
        <v>00</v>
      </c>
      <c r="N152" s="168">
        <f t="shared" si="664"/>
        <v>0</v>
      </c>
      <c r="O152" s="164" t="str">
        <f t="shared" si="682"/>
        <v/>
      </c>
      <c r="P152" s="171" t="str">
        <f t="shared" si="665"/>
        <v>0:00,00</v>
      </c>
      <c r="Q152" s="171" t="str">
        <f t="shared" si="666"/>
        <v>00:00,00</v>
      </c>
      <c r="R152" s="171" t="str">
        <f t="shared" si="683"/>
        <v>00:00,</v>
      </c>
      <c r="S152" s="270"/>
      <c r="T152" s="270"/>
      <c r="U152" s="281"/>
      <c r="V152" s="281"/>
      <c r="W152" s="281"/>
      <c r="X152" s="281"/>
      <c r="Y152" s="264"/>
      <c r="Z152" s="264"/>
      <c r="AA152" s="264"/>
      <c r="AB152" s="264"/>
      <c r="AC152" s="65">
        <f t="shared" ref="AC152" si="741">AJ151</f>
        <v>47</v>
      </c>
      <c r="AD152" s="65" t="str">
        <f t="shared" ref="AD152" si="742">AK151</f>
        <v/>
      </c>
      <c r="AE152" s="65" t="s">
        <v>113</v>
      </c>
      <c r="AF152" s="246"/>
      <c r="AG152" s="246"/>
      <c r="AH152" s="246"/>
      <c r="AI152" s="244"/>
      <c r="AJ152" s="271"/>
      <c r="AK152" s="272"/>
      <c r="AL152" s="273"/>
      <c r="AM152" s="273"/>
      <c r="AN152" s="273"/>
      <c r="AO152" s="273"/>
      <c r="AP152" s="273"/>
      <c r="AQ152" s="273"/>
      <c r="AR152" s="273"/>
      <c r="AS152" s="274"/>
      <c r="AT152" s="274"/>
      <c r="AU152" s="274"/>
      <c r="AV152" s="274"/>
      <c r="AW152" s="274"/>
      <c r="AX152" s="274"/>
      <c r="AY152" s="274"/>
      <c r="AZ152" s="274"/>
      <c r="BA152" s="274"/>
      <c r="BB152" s="274"/>
      <c r="BC152" s="274"/>
      <c r="BD152" s="274"/>
      <c r="BE152" s="275"/>
      <c r="BF152" s="276"/>
      <c r="BG152" s="277"/>
      <c r="BH152" s="275"/>
      <c r="BI152" s="276"/>
      <c r="BJ152" s="276"/>
      <c r="BK152" s="277"/>
      <c r="BL152" s="74" t="str">
        <f>IF(AL151="","",AE152)</f>
        <v/>
      </c>
      <c r="BM152" s="163"/>
      <c r="BN152" s="163"/>
      <c r="BO152" s="163"/>
      <c r="BP152" s="163"/>
      <c r="BQ152" s="163"/>
      <c r="BR152" s="163"/>
      <c r="BS152" s="163"/>
      <c r="BT152" s="163"/>
      <c r="BU152" s="163"/>
      <c r="BV152" s="163"/>
      <c r="BW152" s="163"/>
      <c r="BX152" s="172"/>
      <c r="BY152" s="174" t="str">
        <f t="shared" si="668"/>
        <v/>
      </c>
      <c r="BZ152" s="245"/>
      <c r="CA152" s="263"/>
    </row>
    <row r="153" spans="1:79" ht="19.8" customHeight="1" x14ac:dyDescent="0.3">
      <c r="A153" s="154" t="str">
        <f t="shared" si="669"/>
        <v>00:00:00,00</v>
      </c>
      <c r="B153" s="154" t="str">
        <f t="shared" si="670"/>
        <v>00:00:00,00</v>
      </c>
      <c r="C153" s="154" t="str">
        <f t="shared" si="671"/>
        <v>00:00:00,00</v>
      </c>
      <c r="D153" s="154" t="str">
        <f t="shared" si="672"/>
        <v>00:00:00,00</v>
      </c>
      <c r="E153" s="154" t="str">
        <f t="shared" si="673"/>
        <v>00:00:00,00</v>
      </c>
      <c r="F153" s="154" t="str">
        <f t="shared" si="674"/>
        <v>00:00:00,00</v>
      </c>
      <c r="G153" s="154" t="str">
        <f t="shared" si="675"/>
        <v>00:00:00,00</v>
      </c>
      <c r="H153" s="154" t="str">
        <f t="shared" si="676"/>
        <v>00:00:00,00</v>
      </c>
      <c r="I153" s="154" t="str">
        <f t="shared" si="677"/>
        <v>00:00:00,00</v>
      </c>
      <c r="J153" s="154" t="str">
        <f t="shared" si="678"/>
        <v>00:00:00,00</v>
      </c>
      <c r="K153" s="154" t="str">
        <f t="shared" si="679"/>
        <v>00:00:00,00</v>
      </c>
      <c r="L153" s="164">
        <f t="shared" si="680"/>
        <v>0</v>
      </c>
      <c r="M153" s="164" t="str">
        <f t="shared" si="681"/>
        <v>00</v>
      </c>
      <c r="N153" s="168">
        <f t="shared" si="664"/>
        <v>0</v>
      </c>
      <c r="O153" s="164" t="str">
        <f t="shared" si="682"/>
        <v/>
      </c>
      <c r="P153" s="171" t="str">
        <f t="shared" si="665"/>
        <v>0:00,00</v>
      </c>
      <c r="Q153" s="171" t="str">
        <f t="shared" si="666"/>
        <v>00:00,00</v>
      </c>
      <c r="R153" s="171" t="str">
        <f t="shared" si="683"/>
        <v>00:00,</v>
      </c>
      <c r="S153" s="270"/>
      <c r="T153" s="270"/>
      <c r="U153" s="281"/>
      <c r="V153" s="281"/>
      <c r="W153" s="281"/>
      <c r="X153" s="281"/>
      <c r="Y153" s="264"/>
      <c r="Z153" s="264"/>
      <c r="AA153" s="264"/>
      <c r="AB153" s="264"/>
      <c r="AC153" s="65">
        <f t="shared" ref="AC153:AD153" si="743">AJ151</f>
        <v>47</v>
      </c>
      <c r="AD153" s="65" t="str">
        <f t="shared" si="743"/>
        <v/>
      </c>
      <c r="AE153" s="65" t="s">
        <v>114</v>
      </c>
      <c r="AF153" s="246"/>
      <c r="AG153" s="246"/>
      <c r="AH153" s="246"/>
      <c r="AI153" s="244"/>
      <c r="AJ153" s="271"/>
      <c r="AK153" s="272"/>
      <c r="AL153" s="273"/>
      <c r="AM153" s="273"/>
      <c r="AN153" s="273"/>
      <c r="AO153" s="273"/>
      <c r="AP153" s="273"/>
      <c r="AQ153" s="273"/>
      <c r="AR153" s="273"/>
      <c r="AS153" s="274"/>
      <c r="AT153" s="274"/>
      <c r="AU153" s="274"/>
      <c r="AV153" s="274"/>
      <c r="AW153" s="274"/>
      <c r="AX153" s="274"/>
      <c r="AY153" s="274"/>
      <c r="AZ153" s="274"/>
      <c r="BA153" s="274"/>
      <c r="BB153" s="274"/>
      <c r="BC153" s="274"/>
      <c r="BD153" s="274"/>
      <c r="BE153" s="278"/>
      <c r="BF153" s="279"/>
      <c r="BG153" s="280"/>
      <c r="BH153" s="278"/>
      <c r="BI153" s="279"/>
      <c r="BJ153" s="279"/>
      <c r="BK153" s="280"/>
      <c r="BL153" s="74" t="str">
        <f>IF(AL151="","",AE153)</f>
        <v/>
      </c>
      <c r="BM153" s="163"/>
      <c r="BN153" s="163"/>
      <c r="BO153" s="163"/>
      <c r="BP153" s="163"/>
      <c r="BQ153" s="163"/>
      <c r="BR153" s="163"/>
      <c r="BS153" s="163"/>
      <c r="BT153" s="163"/>
      <c r="BU153" s="163"/>
      <c r="BV153" s="163"/>
      <c r="BW153" s="163"/>
      <c r="BX153" s="172"/>
      <c r="BY153" s="174" t="str">
        <f t="shared" si="668"/>
        <v/>
      </c>
      <c r="BZ153" s="245"/>
      <c r="CA153" s="263"/>
    </row>
    <row r="154" spans="1:79" ht="19.8" customHeight="1" x14ac:dyDescent="0.3">
      <c r="A154" s="154" t="str">
        <f t="shared" si="669"/>
        <v>00:00:00,00</v>
      </c>
      <c r="B154" s="154" t="str">
        <f t="shared" si="670"/>
        <v>00:00:00,00</v>
      </c>
      <c r="C154" s="154" t="str">
        <f t="shared" si="671"/>
        <v>00:00:00,00</v>
      </c>
      <c r="D154" s="154" t="str">
        <f t="shared" si="672"/>
        <v>00:00:00,00</v>
      </c>
      <c r="E154" s="154" t="str">
        <f t="shared" si="673"/>
        <v>00:00:00,00</v>
      </c>
      <c r="F154" s="154" t="str">
        <f t="shared" si="674"/>
        <v>00:00:00,00</v>
      </c>
      <c r="G154" s="154" t="str">
        <f t="shared" si="675"/>
        <v>00:00:00,00</v>
      </c>
      <c r="H154" s="154" t="str">
        <f t="shared" si="676"/>
        <v>00:00:00,00</v>
      </c>
      <c r="I154" s="154" t="str">
        <f t="shared" si="677"/>
        <v>00:00:00,00</v>
      </c>
      <c r="J154" s="154" t="str">
        <f t="shared" si="678"/>
        <v>00:00:00,00</v>
      </c>
      <c r="K154" s="154" t="str">
        <f t="shared" si="679"/>
        <v>00:00:00,00</v>
      </c>
      <c r="L154" s="164">
        <f t="shared" si="680"/>
        <v>0</v>
      </c>
      <c r="M154" s="164" t="str">
        <f t="shared" si="681"/>
        <v>00</v>
      </c>
      <c r="N154" s="168">
        <f t="shared" si="664"/>
        <v>0</v>
      </c>
      <c r="O154" s="164" t="str">
        <f t="shared" si="682"/>
        <v/>
      </c>
      <c r="P154" s="171" t="str">
        <f t="shared" si="665"/>
        <v>0:00,00</v>
      </c>
      <c r="Q154" s="171" t="str">
        <f t="shared" si="666"/>
        <v>00:00,00</v>
      </c>
      <c r="R154" s="171" t="str">
        <f t="shared" si="683"/>
        <v>00:00,</v>
      </c>
      <c r="S154" s="270" t="str">
        <f t="shared" ref="S154" si="744">U154&amp;V154&amp;W154&amp;X154</f>
        <v/>
      </c>
      <c r="T154" s="270" t="str">
        <f>U154&amp;V154&amp;W154&amp;X154&amp;BE154&amp;BH154</f>
        <v/>
      </c>
      <c r="U154" s="281" t="str">
        <f t="shared" ref="U154" si="745">IF(Y154="","",RANK(Y154,$Y$13:$Y$372,1))</f>
        <v/>
      </c>
      <c r="V154" s="281" t="str">
        <f t="shared" ref="V154" si="746">IF(Z154="","",RANK(Z154,$Z$13:$Z$372,1))</f>
        <v/>
      </c>
      <c r="W154" s="281" t="str">
        <f t="shared" ref="W154" si="747">IF(AA154="","",RANK(AA154,$AA$13:$AA$372,1))</f>
        <v/>
      </c>
      <c r="X154" s="281" t="str">
        <f t="shared" ref="X154" si="748">IF(AB154="","",RANK(AB154,$AB$13:$AB$372,1))</f>
        <v/>
      </c>
      <c r="Y154" s="264" t="str">
        <f t="shared" ref="Y154:AB154" si="749">IFERROR(IF(AND($BE154=Y$12,$BH154=Y$11),$BZ154,""),"")</f>
        <v/>
      </c>
      <c r="Z154" s="264" t="str">
        <f t="shared" si="749"/>
        <v/>
      </c>
      <c r="AA154" s="264" t="str">
        <f t="shared" si="749"/>
        <v/>
      </c>
      <c r="AB154" s="264" t="str">
        <f t="shared" si="749"/>
        <v/>
      </c>
      <c r="AC154" s="65">
        <f t="shared" ref="AC154" si="750">AJ154</f>
        <v>48</v>
      </c>
      <c r="AD154" s="65" t="str">
        <f t="shared" ref="AD154" si="751">AK154</f>
        <v/>
      </c>
      <c r="AE154" s="65" t="s">
        <v>112</v>
      </c>
      <c r="AF154" s="246" t="str">
        <f t="shared" ref="AF154" si="752">BY154</f>
        <v/>
      </c>
      <c r="AG154" s="246" t="str">
        <f t="shared" ref="AG154" si="753">BY155</f>
        <v/>
      </c>
      <c r="AH154" s="246" t="str">
        <f t="shared" ref="AH154" si="754">BY156</f>
        <v/>
      </c>
      <c r="AI154" s="244">
        <f t="shared" ref="AI154" si="755">IF(BZ154="",0,1)</f>
        <v>0</v>
      </c>
      <c r="AJ154" s="271">
        <v>48</v>
      </c>
      <c r="AK154" s="272" t="str">
        <f>IF(INDEX('ordem de passagem'!B$13:B$132,MATCH(ajuizamento!$AJ154,'ordem de passagem'!$A$13:$A$132))=0,"",INDEX('ordem de passagem'!B$13:B$132,MATCH(ajuizamento!$AJ154,'ordem de passagem'!$A$13:$A$132)))</f>
        <v/>
      </c>
      <c r="AL154" s="273" t="str">
        <f>IF(INDEX('ordem de passagem'!C$13:C$132,MATCH(ajuizamento!$AJ154,'ordem de passagem'!$A$13:$A$132))=0,"",INDEX('ordem de passagem'!C$13:C$132,MATCH(ajuizamento!$AJ154,'ordem de passagem'!$A$13:$A$132)))</f>
        <v/>
      </c>
      <c r="AM154" s="273"/>
      <c r="AN154" s="273"/>
      <c r="AO154" s="273"/>
      <c r="AP154" s="273"/>
      <c r="AQ154" s="273"/>
      <c r="AR154" s="273"/>
      <c r="AS154" s="274" t="str">
        <f>IF(INDEX('ordem de passagem'!D$13:D$132,MATCH(ajuizamento!$AJ154,'ordem de passagem'!$A$13:$A$132))=0,"",INDEX('ordem de passagem'!D$13:D$132,MATCH(ajuizamento!$AJ154,'ordem de passagem'!$A$13:$A$132)))</f>
        <v/>
      </c>
      <c r="AT154" s="274"/>
      <c r="AU154" s="274"/>
      <c r="AV154" s="274"/>
      <c r="AW154" s="274"/>
      <c r="AX154" s="274"/>
      <c r="AY154" s="274"/>
      <c r="AZ154" s="274" t="str">
        <f>IF(INDEX('ordem de passagem'!E$13:E$132,MATCH(ajuizamento!$AJ154,'ordem de passagem'!$A$13:$A$132))=0,"",INDEX('ordem de passagem'!E$13:E$132,MATCH(ajuizamento!$AJ154,'ordem de passagem'!$A$13:$A$132)))</f>
        <v/>
      </c>
      <c r="BA154" s="274"/>
      <c r="BB154" s="274"/>
      <c r="BC154" s="274"/>
      <c r="BD154" s="274"/>
      <c r="BE154" s="275" t="str">
        <f>IF(INDEX('ordem de passagem'!F$13:F$132,MATCH(ajuizamento!$AJ154,'ordem de passagem'!$A$13:$A$132))=0,"",INDEX('ordem de passagem'!F$13:F$132,MATCH(ajuizamento!$AJ154,'ordem de passagem'!$A$13:$A$132)))</f>
        <v/>
      </c>
      <c r="BF154" s="276"/>
      <c r="BG154" s="277"/>
      <c r="BH154" s="275" t="str">
        <f>IF(INDEX('ordem de passagem'!G$13:G$132,MATCH(ajuizamento!$AJ154,'ordem de passagem'!$A$13:$A$132))=0,"",INDEX('ordem de passagem'!G$13:G$132,MATCH(ajuizamento!$AJ154,'ordem de passagem'!$A$13:$A$132)))</f>
        <v/>
      </c>
      <c r="BI154" s="276"/>
      <c r="BJ154" s="276"/>
      <c r="BK154" s="277"/>
      <c r="BL154" s="74" t="str">
        <f>IF(AL154="","",AE154)</f>
        <v/>
      </c>
      <c r="BM154" s="162"/>
      <c r="BN154" s="162"/>
      <c r="BO154" s="162"/>
      <c r="BP154" s="162"/>
      <c r="BQ154" s="162"/>
      <c r="BR154" s="162"/>
      <c r="BS154" s="162"/>
      <c r="BT154" s="162"/>
      <c r="BU154" s="162"/>
      <c r="BV154" s="162"/>
      <c r="BW154" s="162"/>
      <c r="BX154" s="172"/>
      <c r="BY154" s="174" t="str">
        <f t="shared" si="668"/>
        <v/>
      </c>
      <c r="BZ154" s="245" t="str">
        <f t="shared" si="451"/>
        <v/>
      </c>
      <c r="CA154" s="263"/>
    </row>
    <row r="155" spans="1:79" ht="19.8" customHeight="1" x14ac:dyDescent="0.3">
      <c r="A155" s="154" t="str">
        <f t="shared" si="669"/>
        <v>00:00:00,00</v>
      </c>
      <c r="B155" s="154" t="str">
        <f t="shared" si="670"/>
        <v>00:00:00,00</v>
      </c>
      <c r="C155" s="154" t="str">
        <f t="shared" si="671"/>
        <v>00:00:00,00</v>
      </c>
      <c r="D155" s="154" t="str">
        <f t="shared" si="672"/>
        <v>00:00:00,00</v>
      </c>
      <c r="E155" s="154" t="str">
        <f t="shared" si="673"/>
        <v>00:00:00,00</v>
      </c>
      <c r="F155" s="154" t="str">
        <f t="shared" si="674"/>
        <v>00:00:00,00</v>
      </c>
      <c r="G155" s="154" t="str">
        <f t="shared" si="675"/>
        <v>00:00:00,00</v>
      </c>
      <c r="H155" s="154" t="str">
        <f t="shared" si="676"/>
        <v>00:00:00,00</v>
      </c>
      <c r="I155" s="154" t="str">
        <f t="shared" si="677"/>
        <v>00:00:00,00</v>
      </c>
      <c r="J155" s="154" t="str">
        <f t="shared" si="678"/>
        <v>00:00:00,00</v>
      </c>
      <c r="K155" s="154" t="str">
        <f t="shared" si="679"/>
        <v>00:00:00,00</v>
      </c>
      <c r="L155" s="164">
        <f t="shared" si="680"/>
        <v>0</v>
      </c>
      <c r="M155" s="164" t="str">
        <f t="shared" si="681"/>
        <v>00</v>
      </c>
      <c r="N155" s="168">
        <f t="shared" si="664"/>
        <v>0</v>
      </c>
      <c r="O155" s="164" t="str">
        <f t="shared" si="682"/>
        <v/>
      </c>
      <c r="P155" s="171" t="str">
        <f t="shared" si="665"/>
        <v>0:00,00</v>
      </c>
      <c r="Q155" s="171" t="str">
        <f t="shared" si="666"/>
        <v>00:00,00</v>
      </c>
      <c r="R155" s="171" t="str">
        <f t="shared" si="683"/>
        <v>00:00,</v>
      </c>
      <c r="S155" s="270"/>
      <c r="T155" s="270"/>
      <c r="U155" s="281"/>
      <c r="V155" s="281"/>
      <c r="W155" s="281"/>
      <c r="X155" s="281"/>
      <c r="Y155" s="264"/>
      <c r="Z155" s="264"/>
      <c r="AA155" s="264"/>
      <c r="AB155" s="264"/>
      <c r="AC155" s="65">
        <f t="shared" ref="AC155" si="756">AJ154</f>
        <v>48</v>
      </c>
      <c r="AD155" s="65" t="str">
        <f t="shared" ref="AD155" si="757">AK154</f>
        <v/>
      </c>
      <c r="AE155" s="65" t="s">
        <v>113</v>
      </c>
      <c r="AF155" s="246"/>
      <c r="AG155" s="246"/>
      <c r="AH155" s="246"/>
      <c r="AI155" s="244"/>
      <c r="AJ155" s="271"/>
      <c r="AK155" s="272"/>
      <c r="AL155" s="273"/>
      <c r="AM155" s="273"/>
      <c r="AN155" s="273"/>
      <c r="AO155" s="273"/>
      <c r="AP155" s="273"/>
      <c r="AQ155" s="273"/>
      <c r="AR155" s="273"/>
      <c r="AS155" s="274"/>
      <c r="AT155" s="274"/>
      <c r="AU155" s="274"/>
      <c r="AV155" s="274"/>
      <c r="AW155" s="274"/>
      <c r="AX155" s="274"/>
      <c r="AY155" s="274"/>
      <c r="AZ155" s="274"/>
      <c r="BA155" s="274"/>
      <c r="BB155" s="274"/>
      <c r="BC155" s="274"/>
      <c r="BD155" s="274"/>
      <c r="BE155" s="275"/>
      <c r="BF155" s="276"/>
      <c r="BG155" s="277"/>
      <c r="BH155" s="275"/>
      <c r="BI155" s="276"/>
      <c r="BJ155" s="276"/>
      <c r="BK155" s="277"/>
      <c r="BL155" s="74" t="str">
        <f>IF(AL154="","",AE155)</f>
        <v/>
      </c>
      <c r="BM155" s="163"/>
      <c r="BN155" s="163"/>
      <c r="BO155" s="163"/>
      <c r="BP155" s="163"/>
      <c r="BQ155" s="163"/>
      <c r="BR155" s="163"/>
      <c r="BS155" s="163"/>
      <c r="BT155" s="163"/>
      <c r="BU155" s="163"/>
      <c r="BV155" s="163"/>
      <c r="BW155" s="163"/>
      <c r="BX155" s="172"/>
      <c r="BY155" s="174" t="str">
        <f t="shared" si="668"/>
        <v/>
      </c>
      <c r="BZ155" s="245"/>
      <c r="CA155" s="263"/>
    </row>
    <row r="156" spans="1:79" ht="19.8" customHeight="1" x14ac:dyDescent="0.3">
      <c r="A156" s="154" t="str">
        <f t="shared" si="669"/>
        <v>00:00:00,00</v>
      </c>
      <c r="B156" s="154" t="str">
        <f t="shared" si="670"/>
        <v>00:00:00,00</v>
      </c>
      <c r="C156" s="154" t="str">
        <f t="shared" si="671"/>
        <v>00:00:00,00</v>
      </c>
      <c r="D156" s="154" t="str">
        <f t="shared" si="672"/>
        <v>00:00:00,00</v>
      </c>
      <c r="E156" s="154" t="str">
        <f t="shared" si="673"/>
        <v>00:00:00,00</v>
      </c>
      <c r="F156" s="154" t="str">
        <f t="shared" si="674"/>
        <v>00:00:00,00</v>
      </c>
      <c r="G156" s="154" t="str">
        <f t="shared" si="675"/>
        <v>00:00:00,00</v>
      </c>
      <c r="H156" s="154" t="str">
        <f t="shared" si="676"/>
        <v>00:00:00,00</v>
      </c>
      <c r="I156" s="154" t="str">
        <f t="shared" si="677"/>
        <v>00:00:00,00</v>
      </c>
      <c r="J156" s="154" t="str">
        <f t="shared" si="678"/>
        <v>00:00:00,00</v>
      </c>
      <c r="K156" s="154" t="str">
        <f t="shared" si="679"/>
        <v>00:00:00,00</v>
      </c>
      <c r="L156" s="164">
        <f t="shared" si="680"/>
        <v>0</v>
      </c>
      <c r="M156" s="164" t="str">
        <f t="shared" si="681"/>
        <v>00</v>
      </c>
      <c r="N156" s="168">
        <f t="shared" si="664"/>
        <v>0</v>
      </c>
      <c r="O156" s="164" t="str">
        <f t="shared" si="682"/>
        <v/>
      </c>
      <c r="P156" s="171" t="str">
        <f t="shared" si="665"/>
        <v>0:00,00</v>
      </c>
      <c r="Q156" s="171" t="str">
        <f t="shared" si="666"/>
        <v>00:00,00</v>
      </c>
      <c r="R156" s="171" t="str">
        <f t="shared" si="683"/>
        <v>00:00,</v>
      </c>
      <c r="S156" s="270"/>
      <c r="T156" s="270"/>
      <c r="U156" s="281"/>
      <c r="V156" s="281"/>
      <c r="W156" s="281"/>
      <c r="X156" s="281"/>
      <c r="Y156" s="264"/>
      <c r="Z156" s="264"/>
      <c r="AA156" s="264"/>
      <c r="AB156" s="264"/>
      <c r="AC156" s="65">
        <f t="shared" ref="AC156:AD156" si="758">AJ154</f>
        <v>48</v>
      </c>
      <c r="AD156" s="65" t="str">
        <f t="shared" si="758"/>
        <v/>
      </c>
      <c r="AE156" s="65" t="s">
        <v>114</v>
      </c>
      <c r="AF156" s="246"/>
      <c r="AG156" s="246"/>
      <c r="AH156" s="246"/>
      <c r="AI156" s="244"/>
      <c r="AJ156" s="271"/>
      <c r="AK156" s="272"/>
      <c r="AL156" s="273"/>
      <c r="AM156" s="273"/>
      <c r="AN156" s="273"/>
      <c r="AO156" s="273"/>
      <c r="AP156" s="273"/>
      <c r="AQ156" s="273"/>
      <c r="AR156" s="273"/>
      <c r="AS156" s="274"/>
      <c r="AT156" s="274"/>
      <c r="AU156" s="274"/>
      <c r="AV156" s="274"/>
      <c r="AW156" s="274"/>
      <c r="AX156" s="274"/>
      <c r="AY156" s="274"/>
      <c r="AZ156" s="274"/>
      <c r="BA156" s="274"/>
      <c r="BB156" s="274"/>
      <c r="BC156" s="274"/>
      <c r="BD156" s="274"/>
      <c r="BE156" s="278"/>
      <c r="BF156" s="279"/>
      <c r="BG156" s="280"/>
      <c r="BH156" s="278"/>
      <c r="BI156" s="279"/>
      <c r="BJ156" s="279"/>
      <c r="BK156" s="280"/>
      <c r="BL156" s="74" t="str">
        <f>IF(AL154="","",AE156)</f>
        <v/>
      </c>
      <c r="BM156" s="163"/>
      <c r="BN156" s="163"/>
      <c r="BO156" s="163"/>
      <c r="BP156" s="163"/>
      <c r="BQ156" s="163"/>
      <c r="BR156" s="163"/>
      <c r="BS156" s="163"/>
      <c r="BT156" s="163"/>
      <c r="BU156" s="163"/>
      <c r="BV156" s="163"/>
      <c r="BW156" s="163"/>
      <c r="BX156" s="172"/>
      <c r="BY156" s="174" t="str">
        <f t="shared" si="668"/>
        <v/>
      </c>
      <c r="BZ156" s="245"/>
      <c r="CA156" s="263"/>
    </row>
    <row r="157" spans="1:79" ht="19.8" customHeight="1" x14ac:dyDescent="0.3">
      <c r="A157" s="154" t="str">
        <f t="shared" si="669"/>
        <v>00:00:00,00</v>
      </c>
      <c r="B157" s="154" t="str">
        <f t="shared" si="670"/>
        <v>00:00:00,00</v>
      </c>
      <c r="C157" s="154" t="str">
        <f t="shared" si="671"/>
        <v>00:00:00,00</v>
      </c>
      <c r="D157" s="154" t="str">
        <f t="shared" si="672"/>
        <v>00:00:00,00</v>
      </c>
      <c r="E157" s="154" t="str">
        <f t="shared" si="673"/>
        <v>00:00:00,00</v>
      </c>
      <c r="F157" s="154" t="str">
        <f t="shared" si="674"/>
        <v>00:00:00,00</v>
      </c>
      <c r="G157" s="154" t="str">
        <f t="shared" si="675"/>
        <v>00:00:00,00</v>
      </c>
      <c r="H157" s="154" t="str">
        <f t="shared" si="676"/>
        <v>00:00:00,00</v>
      </c>
      <c r="I157" s="154" t="str">
        <f t="shared" si="677"/>
        <v>00:00:00,00</v>
      </c>
      <c r="J157" s="154" t="str">
        <f t="shared" si="678"/>
        <v>00:00:00,00</v>
      </c>
      <c r="K157" s="154" t="str">
        <f t="shared" si="679"/>
        <v>00:00:00,00</v>
      </c>
      <c r="L157" s="164">
        <f t="shared" si="680"/>
        <v>0</v>
      </c>
      <c r="M157" s="164" t="str">
        <f t="shared" si="681"/>
        <v>00</v>
      </c>
      <c r="N157" s="168">
        <f t="shared" si="664"/>
        <v>0</v>
      </c>
      <c r="O157" s="164" t="str">
        <f t="shared" si="682"/>
        <v/>
      </c>
      <c r="P157" s="171" t="str">
        <f t="shared" si="665"/>
        <v>0:00,00</v>
      </c>
      <c r="Q157" s="171" t="str">
        <f t="shared" si="666"/>
        <v>00:00,00</v>
      </c>
      <c r="R157" s="171" t="str">
        <f t="shared" si="683"/>
        <v>00:00,</v>
      </c>
      <c r="S157" s="270" t="str">
        <f t="shared" ref="S157" si="759">U157&amp;V157&amp;W157&amp;X157</f>
        <v/>
      </c>
      <c r="T157" s="270" t="str">
        <f>U157&amp;V157&amp;W157&amp;X157&amp;BE157&amp;BH157</f>
        <v/>
      </c>
      <c r="U157" s="281" t="str">
        <f t="shared" ref="U157" si="760">IF(Y157="","",RANK(Y157,$Y$13:$Y$372,1))</f>
        <v/>
      </c>
      <c r="V157" s="281" t="str">
        <f t="shared" ref="V157" si="761">IF(Z157="","",RANK(Z157,$Z$13:$Z$372,1))</f>
        <v/>
      </c>
      <c r="W157" s="281" t="str">
        <f t="shared" ref="W157" si="762">IF(AA157="","",RANK(AA157,$AA$13:$AA$372,1))</f>
        <v/>
      </c>
      <c r="X157" s="281" t="str">
        <f t="shared" ref="X157" si="763">IF(AB157="","",RANK(AB157,$AB$13:$AB$372,1))</f>
        <v/>
      </c>
      <c r="Y157" s="264" t="str">
        <f t="shared" ref="Y157:AB157" si="764">IFERROR(IF(AND($BE157=Y$12,$BH157=Y$11),$BZ157,""),"")</f>
        <v/>
      </c>
      <c r="Z157" s="264" t="str">
        <f t="shared" si="764"/>
        <v/>
      </c>
      <c r="AA157" s="264" t="str">
        <f t="shared" si="764"/>
        <v/>
      </c>
      <c r="AB157" s="264" t="str">
        <f t="shared" si="764"/>
        <v/>
      </c>
      <c r="AC157" s="65">
        <f t="shared" ref="AC157" si="765">AJ157</f>
        <v>49</v>
      </c>
      <c r="AD157" s="65" t="str">
        <f t="shared" ref="AD157" si="766">AK157</f>
        <v/>
      </c>
      <c r="AE157" s="65" t="s">
        <v>112</v>
      </c>
      <c r="AF157" s="246" t="str">
        <f t="shared" ref="AF157" si="767">BY157</f>
        <v/>
      </c>
      <c r="AG157" s="246" t="str">
        <f t="shared" ref="AG157" si="768">BY158</f>
        <v/>
      </c>
      <c r="AH157" s="246" t="str">
        <f t="shared" ref="AH157" si="769">BY159</f>
        <v/>
      </c>
      <c r="AI157" s="244">
        <f t="shared" ref="AI157" si="770">IF(BZ157="",0,1)</f>
        <v>0</v>
      </c>
      <c r="AJ157" s="271">
        <v>49</v>
      </c>
      <c r="AK157" s="272" t="str">
        <f>IF(INDEX('ordem de passagem'!B$13:B$132,MATCH(ajuizamento!$AJ157,'ordem de passagem'!$A$13:$A$132))=0,"",INDEX('ordem de passagem'!B$13:B$132,MATCH(ajuizamento!$AJ157,'ordem de passagem'!$A$13:$A$132)))</f>
        <v/>
      </c>
      <c r="AL157" s="273" t="str">
        <f>IF(INDEX('ordem de passagem'!C$13:C$132,MATCH(ajuizamento!$AJ157,'ordem de passagem'!$A$13:$A$132))=0,"",INDEX('ordem de passagem'!C$13:C$132,MATCH(ajuizamento!$AJ157,'ordem de passagem'!$A$13:$A$132)))</f>
        <v/>
      </c>
      <c r="AM157" s="273"/>
      <c r="AN157" s="273"/>
      <c r="AO157" s="273"/>
      <c r="AP157" s="273"/>
      <c r="AQ157" s="273"/>
      <c r="AR157" s="273"/>
      <c r="AS157" s="274" t="str">
        <f>IF(INDEX('ordem de passagem'!D$13:D$132,MATCH(ajuizamento!$AJ157,'ordem de passagem'!$A$13:$A$132))=0,"",INDEX('ordem de passagem'!D$13:D$132,MATCH(ajuizamento!$AJ157,'ordem de passagem'!$A$13:$A$132)))</f>
        <v/>
      </c>
      <c r="AT157" s="274"/>
      <c r="AU157" s="274"/>
      <c r="AV157" s="274"/>
      <c r="AW157" s="274"/>
      <c r="AX157" s="274"/>
      <c r="AY157" s="274"/>
      <c r="AZ157" s="274" t="str">
        <f>IF(INDEX('ordem de passagem'!E$13:E$132,MATCH(ajuizamento!$AJ157,'ordem de passagem'!$A$13:$A$132))=0,"",INDEX('ordem de passagem'!E$13:E$132,MATCH(ajuizamento!$AJ157,'ordem de passagem'!$A$13:$A$132)))</f>
        <v/>
      </c>
      <c r="BA157" s="274"/>
      <c r="BB157" s="274"/>
      <c r="BC157" s="274"/>
      <c r="BD157" s="274"/>
      <c r="BE157" s="275" t="str">
        <f>IF(INDEX('ordem de passagem'!F$13:F$132,MATCH(ajuizamento!$AJ157,'ordem de passagem'!$A$13:$A$132))=0,"",INDEX('ordem de passagem'!F$13:F$132,MATCH(ajuizamento!$AJ157,'ordem de passagem'!$A$13:$A$132)))</f>
        <v/>
      </c>
      <c r="BF157" s="276"/>
      <c r="BG157" s="277"/>
      <c r="BH157" s="275" t="str">
        <f>IF(INDEX('ordem de passagem'!G$13:G$132,MATCH(ajuizamento!$AJ157,'ordem de passagem'!$A$13:$A$132))=0,"",INDEX('ordem de passagem'!G$13:G$132,MATCH(ajuizamento!$AJ157,'ordem de passagem'!$A$13:$A$132)))</f>
        <v/>
      </c>
      <c r="BI157" s="276"/>
      <c r="BJ157" s="276"/>
      <c r="BK157" s="277"/>
      <c r="BL157" s="74" t="str">
        <f>IF(AL157="","",AE157)</f>
        <v/>
      </c>
      <c r="BM157" s="162"/>
      <c r="BN157" s="162"/>
      <c r="BO157" s="162"/>
      <c r="BP157" s="162"/>
      <c r="BQ157" s="162"/>
      <c r="BR157" s="162"/>
      <c r="BS157" s="162"/>
      <c r="BT157" s="162"/>
      <c r="BU157" s="162"/>
      <c r="BV157" s="162"/>
      <c r="BW157" s="162"/>
      <c r="BX157" s="172"/>
      <c r="BY157" s="174" t="str">
        <f t="shared" si="668"/>
        <v/>
      </c>
      <c r="BZ157" s="245" t="str">
        <f t="shared" si="451"/>
        <v/>
      </c>
      <c r="CA157" s="263"/>
    </row>
    <row r="158" spans="1:79" ht="19.8" customHeight="1" x14ac:dyDescent="0.3">
      <c r="A158" s="154" t="str">
        <f t="shared" si="669"/>
        <v>00:00:00,00</v>
      </c>
      <c r="B158" s="154" t="str">
        <f t="shared" si="670"/>
        <v>00:00:00,00</v>
      </c>
      <c r="C158" s="154" t="str">
        <f t="shared" si="671"/>
        <v>00:00:00,00</v>
      </c>
      <c r="D158" s="154" t="str">
        <f t="shared" si="672"/>
        <v>00:00:00,00</v>
      </c>
      <c r="E158" s="154" t="str">
        <f t="shared" si="673"/>
        <v>00:00:00,00</v>
      </c>
      <c r="F158" s="154" t="str">
        <f t="shared" si="674"/>
        <v>00:00:00,00</v>
      </c>
      <c r="G158" s="154" t="str">
        <f t="shared" si="675"/>
        <v>00:00:00,00</v>
      </c>
      <c r="H158" s="154" t="str">
        <f t="shared" si="676"/>
        <v>00:00:00,00</v>
      </c>
      <c r="I158" s="154" t="str">
        <f t="shared" si="677"/>
        <v>00:00:00,00</v>
      </c>
      <c r="J158" s="154" t="str">
        <f t="shared" si="678"/>
        <v>00:00:00,00</v>
      </c>
      <c r="K158" s="154" t="str">
        <f t="shared" si="679"/>
        <v>00:00:00,00</v>
      </c>
      <c r="L158" s="164">
        <f t="shared" si="680"/>
        <v>0</v>
      </c>
      <c r="M158" s="164" t="str">
        <f t="shared" si="681"/>
        <v>00</v>
      </c>
      <c r="N158" s="168">
        <f t="shared" si="664"/>
        <v>0</v>
      </c>
      <c r="O158" s="164" t="str">
        <f t="shared" si="682"/>
        <v/>
      </c>
      <c r="P158" s="171" t="str">
        <f t="shared" si="665"/>
        <v>0:00,00</v>
      </c>
      <c r="Q158" s="171" t="str">
        <f t="shared" si="666"/>
        <v>00:00,00</v>
      </c>
      <c r="R158" s="171" t="str">
        <f t="shared" si="683"/>
        <v>00:00,</v>
      </c>
      <c r="S158" s="270"/>
      <c r="T158" s="270"/>
      <c r="U158" s="281"/>
      <c r="V158" s="281"/>
      <c r="W158" s="281"/>
      <c r="X158" s="281"/>
      <c r="Y158" s="264"/>
      <c r="Z158" s="264"/>
      <c r="AA158" s="264"/>
      <c r="AB158" s="264"/>
      <c r="AC158" s="65">
        <f t="shared" ref="AC158" si="771">AJ157</f>
        <v>49</v>
      </c>
      <c r="AD158" s="65" t="str">
        <f t="shared" ref="AD158" si="772">AK157</f>
        <v/>
      </c>
      <c r="AE158" s="65" t="s">
        <v>113</v>
      </c>
      <c r="AF158" s="246"/>
      <c r="AG158" s="246"/>
      <c r="AH158" s="246"/>
      <c r="AI158" s="244"/>
      <c r="AJ158" s="271"/>
      <c r="AK158" s="272"/>
      <c r="AL158" s="273"/>
      <c r="AM158" s="273"/>
      <c r="AN158" s="273"/>
      <c r="AO158" s="273"/>
      <c r="AP158" s="273"/>
      <c r="AQ158" s="273"/>
      <c r="AR158" s="273"/>
      <c r="AS158" s="274"/>
      <c r="AT158" s="274"/>
      <c r="AU158" s="274"/>
      <c r="AV158" s="274"/>
      <c r="AW158" s="274"/>
      <c r="AX158" s="274"/>
      <c r="AY158" s="274"/>
      <c r="AZ158" s="274"/>
      <c r="BA158" s="274"/>
      <c r="BB158" s="274"/>
      <c r="BC158" s="274"/>
      <c r="BD158" s="274"/>
      <c r="BE158" s="275"/>
      <c r="BF158" s="276"/>
      <c r="BG158" s="277"/>
      <c r="BH158" s="275"/>
      <c r="BI158" s="276"/>
      <c r="BJ158" s="276"/>
      <c r="BK158" s="277"/>
      <c r="BL158" s="74" t="str">
        <f>IF(AL157="","",AE158)</f>
        <v/>
      </c>
      <c r="BM158" s="163"/>
      <c r="BN158" s="163"/>
      <c r="BO158" s="163"/>
      <c r="BP158" s="163"/>
      <c r="BQ158" s="163"/>
      <c r="BR158" s="163"/>
      <c r="BS158" s="163"/>
      <c r="BT158" s="163"/>
      <c r="BU158" s="163"/>
      <c r="BV158" s="163"/>
      <c r="BW158" s="163"/>
      <c r="BX158" s="172"/>
      <c r="BY158" s="174" t="str">
        <f t="shared" si="668"/>
        <v/>
      </c>
      <c r="BZ158" s="245"/>
      <c r="CA158" s="263"/>
    </row>
    <row r="159" spans="1:79" ht="19.8" customHeight="1" x14ac:dyDescent="0.3">
      <c r="A159" s="154" t="str">
        <f t="shared" si="669"/>
        <v>00:00:00,00</v>
      </c>
      <c r="B159" s="154" t="str">
        <f t="shared" si="670"/>
        <v>00:00:00,00</v>
      </c>
      <c r="C159" s="154" t="str">
        <f t="shared" si="671"/>
        <v>00:00:00,00</v>
      </c>
      <c r="D159" s="154" t="str">
        <f t="shared" si="672"/>
        <v>00:00:00,00</v>
      </c>
      <c r="E159" s="154" t="str">
        <f t="shared" si="673"/>
        <v>00:00:00,00</v>
      </c>
      <c r="F159" s="154" t="str">
        <f t="shared" si="674"/>
        <v>00:00:00,00</v>
      </c>
      <c r="G159" s="154" t="str">
        <f t="shared" si="675"/>
        <v>00:00:00,00</v>
      </c>
      <c r="H159" s="154" t="str">
        <f t="shared" si="676"/>
        <v>00:00:00,00</v>
      </c>
      <c r="I159" s="154" t="str">
        <f t="shared" si="677"/>
        <v>00:00:00,00</v>
      </c>
      <c r="J159" s="154" t="str">
        <f t="shared" si="678"/>
        <v>00:00:00,00</v>
      </c>
      <c r="K159" s="154" t="str">
        <f t="shared" si="679"/>
        <v>00:00:00,00</v>
      </c>
      <c r="L159" s="164">
        <f t="shared" si="680"/>
        <v>0</v>
      </c>
      <c r="M159" s="164" t="str">
        <f t="shared" si="681"/>
        <v>00</v>
      </c>
      <c r="N159" s="168">
        <f t="shared" si="664"/>
        <v>0</v>
      </c>
      <c r="O159" s="164" t="str">
        <f t="shared" si="682"/>
        <v/>
      </c>
      <c r="P159" s="171" t="str">
        <f t="shared" si="665"/>
        <v>0:00,00</v>
      </c>
      <c r="Q159" s="171" t="str">
        <f t="shared" si="666"/>
        <v>00:00,00</v>
      </c>
      <c r="R159" s="171" t="str">
        <f t="shared" si="683"/>
        <v>00:00,</v>
      </c>
      <c r="S159" s="270"/>
      <c r="T159" s="270"/>
      <c r="U159" s="281"/>
      <c r="V159" s="281"/>
      <c r="W159" s="281"/>
      <c r="X159" s="281"/>
      <c r="Y159" s="264"/>
      <c r="Z159" s="264"/>
      <c r="AA159" s="264"/>
      <c r="AB159" s="264"/>
      <c r="AC159" s="65">
        <f t="shared" ref="AC159:AD159" si="773">AJ157</f>
        <v>49</v>
      </c>
      <c r="AD159" s="65" t="str">
        <f t="shared" si="773"/>
        <v/>
      </c>
      <c r="AE159" s="65" t="s">
        <v>114</v>
      </c>
      <c r="AF159" s="246"/>
      <c r="AG159" s="246"/>
      <c r="AH159" s="246"/>
      <c r="AI159" s="244"/>
      <c r="AJ159" s="271"/>
      <c r="AK159" s="272"/>
      <c r="AL159" s="273"/>
      <c r="AM159" s="273"/>
      <c r="AN159" s="273"/>
      <c r="AO159" s="273"/>
      <c r="AP159" s="273"/>
      <c r="AQ159" s="273"/>
      <c r="AR159" s="273"/>
      <c r="AS159" s="274"/>
      <c r="AT159" s="274"/>
      <c r="AU159" s="274"/>
      <c r="AV159" s="274"/>
      <c r="AW159" s="274"/>
      <c r="AX159" s="274"/>
      <c r="AY159" s="274"/>
      <c r="AZ159" s="274"/>
      <c r="BA159" s="274"/>
      <c r="BB159" s="274"/>
      <c r="BC159" s="274"/>
      <c r="BD159" s="274"/>
      <c r="BE159" s="278"/>
      <c r="BF159" s="279"/>
      <c r="BG159" s="280"/>
      <c r="BH159" s="278"/>
      <c r="BI159" s="279"/>
      <c r="BJ159" s="279"/>
      <c r="BK159" s="280"/>
      <c r="BL159" s="74" t="str">
        <f>IF(AL157="","",AE159)</f>
        <v/>
      </c>
      <c r="BM159" s="163"/>
      <c r="BN159" s="163"/>
      <c r="BO159" s="163"/>
      <c r="BP159" s="163"/>
      <c r="BQ159" s="163"/>
      <c r="BR159" s="163"/>
      <c r="BS159" s="163"/>
      <c r="BT159" s="163"/>
      <c r="BU159" s="163"/>
      <c r="BV159" s="163"/>
      <c r="BW159" s="163"/>
      <c r="BX159" s="172"/>
      <c r="BY159" s="174" t="str">
        <f t="shared" si="668"/>
        <v/>
      </c>
      <c r="BZ159" s="245"/>
      <c r="CA159" s="263"/>
    </row>
    <row r="160" spans="1:79" ht="19.8" customHeight="1" x14ac:dyDescent="0.3">
      <c r="A160" s="154" t="str">
        <f t="shared" si="669"/>
        <v>00:00:00,00</v>
      </c>
      <c r="B160" s="154" t="str">
        <f t="shared" si="670"/>
        <v>00:00:00,00</v>
      </c>
      <c r="C160" s="154" t="str">
        <f t="shared" si="671"/>
        <v>00:00:00,00</v>
      </c>
      <c r="D160" s="154" t="str">
        <f t="shared" si="672"/>
        <v>00:00:00,00</v>
      </c>
      <c r="E160" s="154" t="str">
        <f t="shared" si="673"/>
        <v>00:00:00,00</v>
      </c>
      <c r="F160" s="154" t="str">
        <f t="shared" si="674"/>
        <v>00:00:00,00</v>
      </c>
      <c r="G160" s="154" t="str">
        <f t="shared" si="675"/>
        <v>00:00:00,00</v>
      </c>
      <c r="H160" s="154" t="str">
        <f t="shared" si="676"/>
        <v>00:00:00,00</v>
      </c>
      <c r="I160" s="154" t="str">
        <f t="shared" si="677"/>
        <v>00:00:00,00</v>
      </c>
      <c r="J160" s="154" t="str">
        <f t="shared" si="678"/>
        <v>00:00:00,00</v>
      </c>
      <c r="K160" s="154" t="str">
        <f t="shared" si="679"/>
        <v>00:00:00,00</v>
      </c>
      <c r="L160" s="164">
        <f t="shared" si="680"/>
        <v>0</v>
      </c>
      <c r="M160" s="164" t="str">
        <f t="shared" si="681"/>
        <v>00</v>
      </c>
      <c r="N160" s="168">
        <f t="shared" si="664"/>
        <v>0</v>
      </c>
      <c r="O160" s="164" t="str">
        <f t="shared" si="682"/>
        <v/>
      </c>
      <c r="P160" s="171" t="str">
        <f t="shared" si="665"/>
        <v>0:00,00</v>
      </c>
      <c r="Q160" s="171" t="str">
        <f t="shared" si="666"/>
        <v>00:00,00</v>
      </c>
      <c r="R160" s="171" t="str">
        <f t="shared" si="683"/>
        <v>00:00,</v>
      </c>
      <c r="S160" s="270" t="str">
        <f t="shared" ref="S160" si="774">U160&amp;V160&amp;W160&amp;X160</f>
        <v/>
      </c>
      <c r="T160" s="270" t="str">
        <f>U160&amp;V160&amp;W160&amp;X160&amp;BE160&amp;BH160</f>
        <v/>
      </c>
      <c r="U160" s="281" t="str">
        <f t="shared" ref="U160" si="775">IF(Y160="","",RANK(Y160,$Y$13:$Y$372,1))</f>
        <v/>
      </c>
      <c r="V160" s="281" t="str">
        <f t="shared" ref="V160" si="776">IF(Z160="","",RANK(Z160,$Z$13:$Z$372,1))</f>
        <v/>
      </c>
      <c r="W160" s="281" t="str">
        <f t="shared" ref="W160" si="777">IF(AA160="","",RANK(AA160,$AA$13:$AA$372,1))</f>
        <v/>
      </c>
      <c r="X160" s="281" t="str">
        <f t="shared" ref="X160" si="778">IF(AB160="","",RANK(AB160,$AB$13:$AB$372,1))</f>
        <v/>
      </c>
      <c r="Y160" s="264" t="str">
        <f t="shared" ref="Y160:AB160" si="779">IFERROR(IF(AND($BE160=Y$12,$BH160=Y$11),$BZ160,""),"")</f>
        <v/>
      </c>
      <c r="Z160" s="264" t="str">
        <f t="shared" si="779"/>
        <v/>
      </c>
      <c r="AA160" s="264" t="str">
        <f t="shared" si="779"/>
        <v/>
      </c>
      <c r="AB160" s="264" t="str">
        <f t="shared" si="779"/>
        <v/>
      </c>
      <c r="AC160" s="65">
        <f t="shared" ref="AC160" si="780">AJ160</f>
        <v>50</v>
      </c>
      <c r="AD160" s="65" t="str">
        <f t="shared" ref="AD160" si="781">AK160</f>
        <v/>
      </c>
      <c r="AE160" s="65" t="s">
        <v>112</v>
      </c>
      <c r="AF160" s="246" t="str">
        <f t="shared" ref="AF160" si="782">BY160</f>
        <v/>
      </c>
      <c r="AG160" s="246" t="str">
        <f t="shared" ref="AG160" si="783">BY161</f>
        <v/>
      </c>
      <c r="AH160" s="246" t="str">
        <f t="shared" ref="AH160" si="784">BY162</f>
        <v/>
      </c>
      <c r="AI160" s="244">
        <f t="shared" ref="AI160" si="785">IF(BZ160="",0,1)</f>
        <v>0</v>
      </c>
      <c r="AJ160" s="271">
        <v>50</v>
      </c>
      <c r="AK160" s="272" t="str">
        <f>IF(INDEX('ordem de passagem'!B$13:B$132,MATCH(ajuizamento!$AJ160,'ordem de passagem'!$A$13:$A$132))=0,"",INDEX('ordem de passagem'!B$13:B$132,MATCH(ajuizamento!$AJ160,'ordem de passagem'!$A$13:$A$132)))</f>
        <v/>
      </c>
      <c r="AL160" s="273" t="str">
        <f>IF(INDEX('ordem de passagem'!C$13:C$132,MATCH(ajuizamento!$AJ160,'ordem de passagem'!$A$13:$A$132))=0,"",INDEX('ordem de passagem'!C$13:C$132,MATCH(ajuizamento!$AJ160,'ordem de passagem'!$A$13:$A$132)))</f>
        <v/>
      </c>
      <c r="AM160" s="273"/>
      <c r="AN160" s="273"/>
      <c r="AO160" s="273"/>
      <c r="AP160" s="273"/>
      <c r="AQ160" s="273"/>
      <c r="AR160" s="273"/>
      <c r="AS160" s="274" t="str">
        <f>IF(INDEX('ordem de passagem'!D$13:D$132,MATCH(ajuizamento!$AJ160,'ordem de passagem'!$A$13:$A$132))=0,"",INDEX('ordem de passagem'!D$13:D$132,MATCH(ajuizamento!$AJ160,'ordem de passagem'!$A$13:$A$132)))</f>
        <v/>
      </c>
      <c r="AT160" s="274"/>
      <c r="AU160" s="274"/>
      <c r="AV160" s="274"/>
      <c r="AW160" s="274"/>
      <c r="AX160" s="274"/>
      <c r="AY160" s="274"/>
      <c r="AZ160" s="274" t="str">
        <f>IF(INDEX('ordem de passagem'!E$13:E$132,MATCH(ajuizamento!$AJ160,'ordem de passagem'!$A$13:$A$132))=0,"",INDEX('ordem de passagem'!E$13:E$132,MATCH(ajuizamento!$AJ160,'ordem de passagem'!$A$13:$A$132)))</f>
        <v/>
      </c>
      <c r="BA160" s="274"/>
      <c r="BB160" s="274"/>
      <c r="BC160" s="274"/>
      <c r="BD160" s="274"/>
      <c r="BE160" s="275" t="str">
        <f>IF(INDEX('ordem de passagem'!F$13:F$132,MATCH(ajuizamento!$AJ160,'ordem de passagem'!$A$13:$A$132))=0,"",INDEX('ordem de passagem'!F$13:F$132,MATCH(ajuizamento!$AJ160,'ordem de passagem'!$A$13:$A$132)))</f>
        <v/>
      </c>
      <c r="BF160" s="276"/>
      <c r="BG160" s="277"/>
      <c r="BH160" s="275" t="str">
        <f>IF(INDEX('ordem de passagem'!G$13:G$132,MATCH(ajuizamento!$AJ160,'ordem de passagem'!$A$13:$A$132))=0,"",INDEX('ordem de passagem'!G$13:G$132,MATCH(ajuizamento!$AJ160,'ordem de passagem'!$A$13:$A$132)))</f>
        <v/>
      </c>
      <c r="BI160" s="276"/>
      <c r="BJ160" s="276"/>
      <c r="BK160" s="277"/>
      <c r="BL160" s="74" t="str">
        <f>IF(AL160="","",AE160)</f>
        <v/>
      </c>
      <c r="BM160" s="162"/>
      <c r="BN160" s="162"/>
      <c r="BO160" s="162"/>
      <c r="BP160" s="162"/>
      <c r="BQ160" s="162"/>
      <c r="BR160" s="162"/>
      <c r="BS160" s="162"/>
      <c r="BT160" s="162"/>
      <c r="BU160" s="162"/>
      <c r="BV160" s="162"/>
      <c r="BW160" s="162"/>
      <c r="BX160" s="172"/>
      <c r="BY160" s="174" t="str">
        <f t="shared" si="668"/>
        <v/>
      </c>
      <c r="BZ160" s="245" t="str">
        <f t="shared" si="451"/>
        <v/>
      </c>
      <c r="CA160" s="263"/>
    </row>
    <row r="161" spans="1:79" ht="19.8" customHeight="1" x14ac:dyDescent="0.3">
      <c r="A161" s="154" t="str">
        <f t="shared" si="669"/>
        <v>00:00:00,00</v>
      </c>
      <c r="B161" s="154" t="str">
        <f t="shared" si="670"/>
        <v>00:00:00,00</v>
      </c>
      <c r="C161" s="154" t="str">
        <f t="shared" si="671"/>
        <v>00:00:00,00</v>
      </c>
      <c r="D161" s="154" t="str">
        <f t="shared" si="672"/>
        <v>00:00:00,00</v>
      </c>
      <c r="E161" s="154" t="str">
        <f t="shared" si="673"/>
        <v>00:00:00,00</v>
      </c>
      <c r="F161" s="154" t="str">
        <f t="shared" si="674"/>
        <v>00:00:00,00</v>
      </c>
      <c r="G161" s="154" t="str">
        <f t="shared" si="675"/>
        <v>00:00:00,00</v>
      </c>
      <c r="H161" s="154" t="str">
        <f t="shared" si="676"/>
        <v>00:00:00,00</v>
      </c>
      <c r="I161" s="154" t="str">
        <f t="shared" si="677"/>
        <v>00:00:00,00</v>
      </c>
      <c r="J161" s="154" t="str">
        <f t="shared" si="678"/>
        <v>00:00:00,00</v>
      </c>
      <c r="K161" s="154" t="str">
        <f t="shared" si="679"/>
        <v>00:00:00,00</v>
      </c>
      <c r="L161" s="164">
        <f t="shared" si="680"/>
        <v>0</v>
      </c>
      <c r="M161" s="164" t="str">
        <f t="shared" si="681"/>
        <v>00</v>
      </c>
      <c r="N161" s="168">
        <f t="shared" si="664"/>
        <v>0</v>
      </c>
      <c r="O161" s="164" t="str">
        <f t="shared" si="682"/>
        <v/>
      </c>
      <c r="P161" s="171" t="str">
        <f t="shared" si="665"/>
        <v>0:00,00</v>
      </c>
      <c r="Q161" s="171" t="str">
        <f t="shared" si="666"/>
        <v>00:00,00</v>
      </c>
      <c r="R161" s="171" t="str">
        <f t="shared" si="683"/>
        <v>00:00,</v>
      </c>
      <c r="S161" s="270"/>
      <c r="T161" s="270"/>
      <c r="U161" s="281"/>
      <c r="V161" s="281"/>
      <c r="W161" s="281"/>
      <c r="X161" s="281"/>
      <c r="Y161" s="264"/>
      <c r="Z161" s="264"/>
      <c r="AA161" s="264"/>
      <c r="AB161" s="264"/>
      <c r="AC161" s="65">
        <f t="shared" ref="AC161" si="786">AJ160</f>
        <v>50</v>
      </c>
      <c r="AD161" s="65" t="str">
        <f t="shared" ref="AD161" si="787">AK160</f>
        <v/>
      </c>
      <c r="AE161" s="65" t="s">
        <v>113</v>
      </c>
      <c r="AF161" s="246"/>
      <c r="AG161" s="246"/>
      <c r="AH161" s="246"/>
      <c r="AI161" s="244"/>
      <c r="AJ161" s="271"/>
      <c r="AK161" s="272"/>
      <c r="AL161" s="273"/>
      <c r="AM161" s="273"/>
      <c r="AN161" s="273"/>
      <c r="AO161" s="273"/>
      <c r="AP161" s="273"/>
      <c r="AQ161" s="273"/>
      <c r="AR161" s="273"/>
      <c r="AS161" s="274"/>
      <c r="AT161" s="274"/>
      <c r="AU161" s="274"/>
      <c r="AV161" s="274"/>
      <c r="AW161" s="274"/>
      <c r="AX161" s="274"/>
      <c r="AY161" s="274"/>
      <c r="AZ161" s="274"/>
      <c r="BA161" s="274"/>
      <c r="BB161" s="274"/>
      <c r="BC161" s="274"/>
      <c r="BD161" s="274"/>
      <c r="BE161" s="275"/>
      <c r="BF161" s="276"/>
      <c r="BG161" s="277"/>
      <c r="BH161" s="275"/>
      <c r="BI161" s="276"/>
      <c r="BJ161" s="276"/>
      <c r="BK161" s="277"/>
      <c r="BL161" s="74" t="str">
        <f>IF(AL160="","",AE161)</f>
        <v/>
      </c>
      <c r="BM161" s="163"/>
      <c r="BN161" s="163"/>
      <c r="BO161" s="163"/>
      <c r="BP161" s="163"/>
      <c r="BQ161" s="163"/>
      <c r="BR161" s="163"/>
      <c r="BS161" s="163"/>
      <c r="BT161" s="163"/>
      <c r="BU161" s="163"/>
      <c r="BV161" s="163"/>
      <c r="BW161" s="163"/>
      <c r="BX161" s="172"/>
      <c r="BY161" s="174" t="str">
        <f t="shared" si="668"/>
        <v/>
      </c>
      <c r="BZ161" s="245"/>
      <c r="CA161" s="263"/>
    </row>
    <row r="162" spans="1:79" ht="19.8" customHeight="1" x14ac:dyDescent="0.3">
      <c r="A162" s="154" t="str">
        <f t="shared" si="669"/>
        <v>00:00:00,00</v>
      </c>
      <c r="B162" s="154" t="str">
        <f t="shared" si="670"/>
        <v>00:00:00,00</v>
      </c>
      <c r="C162" s="154" t="str">
        <f t="shared" si="671"/>
        <v>00:00:00,00</v>
      </c>
      <c r="D162" s="154" t="str">
        <f t="shared" si="672"/>
        <v>00:00:00,00</v>
      </c>
      <c r="E162" s="154" t="str">
        <f t="shared" si="673"/>
        <v>00:00:00,00</v>
      </c>
      <c r="F162" s="154" t="str">
        <f t="shared" si="674"/>
        <v>00:00:00,00</v>
      </c>
      <c r="G162" s="154" t="str">
        <f t="shared" si="675"/>
        <v>00:00:00,00</v>
      </c>
      <c r="H162" s="154" t="str">
        <f t="shared" si="676"/>
        <v>00:00:00,00</v>
      </c>
      <c r="I162" s="154" t="str">
        <f t="shared" si="677"/>
        <v>00:00:00,00</v>
      </c>
      <c r="J162" s="154" t="str">
        <f t="shared" si="678"/>
        <v>00:00:00,00</v>
      </c>
      <c r="K162" s="154" t="str">
        <f t="shared" si="679"/>
        <v>00:00:00,00</v>
      </c>
      <c r="L162" s="164">
        <f t="shared" si="680"/>
        <v>0</v>
      </c>
      <c r="M162" s="164" t="str">
        <f t="shared" si="681"/>
        <v>00</v>
      </c>
      <c r="N162" s="168">
        <f t="shared" si="664"/>
        <v>0</v>
      </c>
      <c r="O162" s="164" t="str">
        <f t="shared" si="682"/>
        <v/>
      </c>
      <c r="P162" s="171" t="str">
        <f t="shared" si="665"/>
        <v>0:00,00</v>
      </c>
      <c r="Q162" s="171" t="str">
        <f t="shared" si="666"/>
        <v>00:00,00</v>
      </c>
      <c r="R162" s="171" t="str">
        <f t="shared" si="683"/>
        <v>00:00,</v>
      </c>
      <c r="S162" s="270"/>
      <c r="T162" s="270"/>
      <c r="U162" s="281"/>
      <c r="V162" s="281"/>
      <c r="W162" s="281"/>
      <c r="X162" s="281"/>
      <c r="Y162" s="264"/>
      <c r="Z162" s="264"/>
      <c r="AA162" s="264"/>
      <c r="AB162" s="264"/>
      <c r="AC162" s="65">
        <f t="shared" ref="AC162:AD162" si="788">AJ160</f>
        <v>50</v>
      </c>
      <c r="AD162" s="65" t="str">
        <f t="shared" si="788"/>
        <v/>
      </c>
      <c r="AE162" s="65" t="s">
        <v>114</v>
      </c>
      <c r="AF162" s="246"/>
      <c r="AG162" s="246"/>
      <c r="AH162" s="246"/>
      <c r="AI162" s="244"/>
      <c r="AJ162" s="271"/>
      <c r="AK162" s="272"/>
      <c r="AL162" s="273"/>
      <c r="AM162" s="273"/>
      <c r="AN162" s="273"/>
      <c r="AO162" s="273"/>
      <c r="AP162" s="273"/>
      <c r="AQ162" s="273"/>
      <c r="AR162" s="273"/>
      <c r="AS162" s="274"/>
      <c r="AT162" s="274"/>
      <c r="AU162" s="274"/>
      <c r="AV162" s="274"/>
      <c r="AW162" s="274"/>
      <c r="AX162" s="274"/>
      <c r="AY162" s="274"/>
      <c r="AZ162" s="274"/>
      <c r="BA162" s="274"/>
      <c r="BB162" s="274"/>
      <c r="BC162" s="274"/>
      <c r="BD162" s="274"/>
      <c r="BE162" s="278"/>
      <c r="BF162" s="279"/>
      <c r="BG162" s="280"/>
      <c r="BH162" s="278"/>
      <c r="BI162" s="279"/>
      <c r="BJ162" s="279"/>
      <c r="BK162" s="280"/>
      <c r="BL162" s="74" t="str">
        <f>IF(AL160="","",AE162)</f>
        <v/>
      </c>
      <c r="BM162" s="163"/>
      <c r="BN162" s="163"/>
      <c r="BO162" s="163"/>
      <c r="BP162" s="163"/>
      <c r="BQ162" s="163"/>
      <c r="BR162" s="163"/>
      <c r="BS162" s="163"/>
      <c r="BT162" s="163"/>
      <c r="BU162" s="163"/>
      <c r="BV162" s="163"/>
      <c r="BW162" s="163"/>
      <c r="BX162" s="172"/>
      <c r="BY162" s="174" t="str">
        <f t="shared" si="668"/>
        <v/>
      </c>
      <c r="BZ162" s="245"/>
      <c r="CA162" s="263"/>
    </row>
    <row r="163" spans="1:79" ht="19.8" customHeight="1" x14ac:dyDescent="0.3">
      <c r="A163" s="154" t="str">
        <f t="shared" si="669"/>
        <v>00:00:00,00</v>
      </c>
      <c r="B163" s="154" t="str">
        <f t="shared" si="670"/>
        <v>00:00:00,00</v>
      </c>
      <c r="C163" s="154" t="str">
        <f t="shared" si="671"/>
        <v>00:00:00,00</v>
      </c>
      <c r="D163" s="154" t="str">
        <f t="shared" si="672"/>
        <v>00:00:00,00</v>
      </c>
      <c r="E163" s="154" t="str">
        <f t="shared" si="673"/>
        <v>00:00:00,00</v>
      </c>
      <c r="F163" s="154" t="str">
        <f t="shared" si="674"/>
        <v>00:00:00,00</v>
      </c>
      <c r="G163" s="154" t="str">
        <f t="shared" si="675"/>
        <v>00:00:00,00</v>
      </c>
      <c r="H163" s="154" t="str">
        <f t="shared" si="676"/>
        <v>00:00:00,00</v>
      </c>
      <c r="I163" s="154" t="str">
        <f t="shared" si="677"/>
        <v>00:00:00,00</v>
      </c>
      <c r="J163" s="154" t="str">
        <f t="shared" si="678"/>
        <v>00:00:00,00</v>
      </c>
      <c r="K163" s="154" t="str">
        <f t="shared" si="679"/>
        <v>00:00:00,00</v>
      </c>
      <c r="L163" s="164">
        <f t="shared" si="680"/>
        <v>0</v>
      </c>
      <c r="M163" s="164" t="str">
        <f t="shared" si="681"/>
        <v>00</v>
      </c>
      <c r="N163" s="168">
        <f t="shared" si="664"/>
        <v>0</v>
      </c>
      <c r="O163" s="164" t="str">
        <f t="shared" si="682"/>
        <v/>
      </c>
      <c r="P163" s="171" t="str">
        <f t="shared" si="665"/>
        <v>0:00,00</v>
      </c>
      <c r="Q163" s="171" t="str">
        <f t="shared" si="666"/>
        <v>00:00,00</v>
      </c>
      <c r="R163" s="171" t="str">
        <f t="shared" si="683"/>
        <v>00:00,</v>
      </c>
      <c r="S163" s="270" t="str">
        <f t="shared" ref="S163" si="789">U163&amp;V163&amp;W163&amp;X163</f>
        <v/>
      </c>
      <c r="T163" s="270" t="str">
        <f>U163&amp;V163&amp;W163&amp;X163&amp;BE163&amp;BH163</f>
        <v/>
      </c>
      <c r="U163" s="281" t="str">
        <f t="shared" ref="U163" si="790">IF(Y163="","",RANK(Y163,$Y$13:$Y$372,1))</f>
        <v/>
      </c>
      <c r="V163" s="281" t="str">
        <f t="shared" ref="V163" si="791">IF(Z163="","",RANK(Z163,$Z$13:$Z$372,1))</f>
        <v/>
      </c>
      <c r="W163" s="281" t="str">
        <f t="shared" ref="W163" si="792">IF(AA163="","",RANK(AA163,$AA$13:$AA$372,1))</f>
        <v/>
      </c>
      <c r="X163" s="281" t="str">
        <f t="shared" ref="X163" si="793">IF(AB163="","",RANK(AB163,$AB$13:$AB$372,1))</f>
        <v/>
      </c>
      <c r="Y163" s="264" t="str">
        <f t="shared" ref="Y163:AB163" si="794">IFERROR(IF(AND($BE163=Y$12,$BH163=Y$11),$BZ163,""),"")</f>
        <v/>
      </c>
      <c r="Z163" s="264" t="str">
        <f t="shared" si="794"/>
        <v/>
      </c>
      <c r="AA163" s="264" t="str">
        <f t="shared" si="794"/>
        <v/>
      </c>
      <c r="AB163" s="264" t="str">
        <f t="shared" si="794"/>
        <v/>
      </c>
      <c r="AC163" s="65">
        <f t="shared" ref="AC163" si="795">AJ163</f>
        <v>51</v>
      </c>
      <c r="AD163" s="65" t="str">
        <f t="shared" ref="AD163" si="796">AK163</f>
        <v/>
      </c>
      <c r="AE163" s="65" t="s">
        <v>112</v>
      </c>
      <c r="AF163" s="246" t="str">
        <f t="shared" ref="AF163" si="797">BY163</f>
        <v/>
      </c>
      <c r="AG163" s="246" t="str">
        <f t="shared" ref="AG163" si="798">BY164</f>
        <v/>
      </c>
      <c r="AH163" s="246" t="str">
        <f t="shared" ref="AH163" si="799">BY165</f>
        <v/>
      </c>
      <c r="AI163" s="244">
        <f t="shared" ref="AI163" si="800">IF(BZ163="",0,1)</f>
        <v>0</v>
      </c>
      <c r="AJ163" s="271">
        <v>51</v>
      </c>
      <c r="AK163" s="272" t="str">
        <f>IF(INDEX('ordem de passagem'!B$13:B$132,MATCH(ajuizamento!$AJ163,'ordem de passagem'!$A$13:$A$132))=0,"",INDEX('ordem de passagem'!B$13:B$132,MATCH(ajuizamento!$AJ163,'ordem de passagem'!$A$13:$A$132)))</f>
        <v/>
      </c>
      <c r="AL163" s="273" t="str">
        <f>IF(INDEX('ordem de passagem'!C$13:C$132,MATCH(ajuizamento!$AJ163,'ordem de passagem'!$A$13:$A$132))=0,"",INDEX('ordem de passagem'!C$13:C$132,MATCH(ajuizamento!$AJ163,'ordem de passagem'!$A$13:$A$132)))</f>
        <v/>
      </c>
      <c r="AM163" s="273"/>
      <c r="AN163" s="273"/>
      <c r="AO163" s="273"/>
      <c r="AP163" s="273"/>
      <c r="AQ163" s="273"/>
      <c r="AR163" s="273"/>
      <c r="AS163" s="274" t="str">
        <f>IF(INDEX('ordem de passagem'!D$13:D$132,MATCH(ajuizamento!$AJ163,'ordem de passagem'!$A$13:$A$132))=0,"",INDEX('ordem de passagem'!D$13:D$132,MATCH(ajuizamento!$AJ163,'ordem de passagem'!$A$13:$A$132)))</f>
        <v/>
      </c>
      <c r="AT163" s="274"/>
      <c r="AU163" s="274"/>
      <c r="AV163" s="274"/>
      <c r="AW163" s="274"/>
      <c r="AX163" s="274"/>
      <c r="AY163" s="274"/>
      <c r="AZ163" s="274" t="str">
        <f>IF(INDEX('ordem de passagem'!E$13:E$132,MATCH(ajuizamento!$AJ163,'ordem de passagem'!$A$13:$A$132))=0,"",INDEX('ordem de passagem'!E$13:E$132,MATCH(ajuizamento!$AJ163,'ordem de passagem'!$A$13:$A$132)))</f>
        <v/>
      </c>
      <c r="BA163" s="274"/>
      <c r="BB163" s="274"/>
      <c r="BC163" s="274"/>
      <c r="BD163" s="274"/>
      <c r="BE163" s="275" t="str">
        <f>IF(INDEX('ordem de passagem'!F$13:F$132,MATCH(ajuizamento!$AJ163,'ordem de passagem'!$A$13:$A$132))=0,"",INDEX('ordem de passagem'!F$13:F$132,MATCH(ajuizamento!$AJ163,'ordem de passagem'!$A$13:$A$132)))</f>
        <v/>
      </c>
      <c r="BF163" s="276"/>
      <c r="BG163" s="277"/>
      <c r="BH163" s="275" t="str">
        <f>IF(INDEX('ordem de passagem'!G$13:G$132,MATCH(ajuizamento!$AJ163,'ordem de passagem'!$A$13:$A$132))=0,"",INDEX('ordem de passagem'!G$13:G$132,MATCH(ajuizamento!$AJ163,'ordem de passagem'!$A$13:$A$132)))</f>
        <v/>
      </c>
      <c r="BI163" s="276"/>
      <c r="BJ163" s="276"/>
      <c r="BK163" s="277"/>
      <c r="BL163" s="74" t="str">
        <f>IF(AL163="","",AE163)</f>
        <v/>
      </c>
      <c r="BM163" s="162"/>
      <c r="BN163" s="162"/>
      <c r="BO163" s="162"/>
      <c r="BP163" s="162"/>
      <c r="BQ163" s="162"/>
      <c r="BR163" s="162"/>
      <c r="BS163" s="162"/>
      <c r="BT163" s="162"/>
      <c r="BU163" s="162"/>
      <c r="BV163" s="162"/>
      <c r="BW163" s="162"/>
      <c r="BX163" s="172"/>
      <c r="BY163" s="174" t="str">
        <f t="shared" si="668"/>
        <v/>
      </c>
      <c r="BZ163" s="245" t="str">
        <f t="shared" ref="BZ163:BZ226" si="801">IF(BX163+BX164+BX165=0,"",IF(MIN(BY163:BY165)=0,"",MIN(BY163:BY165)))</f>
        <v/>
      </c>
      <c r="CA163" s="263"/>
    </row>
    <row r="164" spans="1:79" ht="19.8" customHeight="1" x14ac:dyDescent="0.3">
      <c r="A164" s="154" t="str">
        <f t="shared" si="669"/>
        <v>00:00:00,00</v>
      </c>
      <c r="B164" s="154" t="str">
        <f t="shared" si="670"/>
        <v>00:00:00,00</v>
      </c>
      <c r="C164" s="154" t="str">
        <f t="shared" si="671"/>
        <v>00:00:00,00</v>
      </c>
      <c r="D164" s="154" t="str">
        <f t="shared" si="672"/>
        <v>00:00:00,00</v>
      </c>
      <c r="E164" s="154" t="str">
        <f t="shared" si="673"/>
        <v>00:00:00,00</v>
      </c>
      <c r="F164" s="154" t="str">
        <f t="shared" si="674"/>
        <v>00:00:00,00</v>
      </c>
      <c r="G164" s="154" t="str">
        <f t="shared" si="675"/>
        <v>00:00:00,00</v>
      </c>
      <c r="H164" s="154" t="str">
        <f t="shared" si="676"/>
        <v>00:00:00,00</v>
      </c>
      <c r="I164" s="154" t="str">
        <f t="shared" si="677"/>
        <v>00:00:00,00</v>
      </c>
      <c r="J164" s="154" t="str">
        <f t="shared" si="678"/>
        <v>00:00:00,00</v>
      </c>
      <c r="K164" s="154" t="str">
        <f t="shared" si="679"/>
        <v>00:00:00,00</v>
      </c>
      <c r="L164" s="164">
        <f t="shared" si="680"/>
        <v>0</v>
      </c>
      <c r="M164" s="164" t="str">
        <f t="shared" si="681"/>
        <v>00</v>
      </c>
      <c r="N164" s="168">
        <f t="shared" si="664"/>
        <v>0</v>
      </c>
      <c r="O164" s="164" t="str">
        <f t="shared" si="682"/>
        <v/>
      </c>
      <c r="P164" s="171" t="str">
        <f t="shared" si="665"/>
        <v>0:00,00</v>
      </c>
      <c r="Q164" s="171" t="str">
        <f t="shared" si="666"/>
        <v>00:00,00</v>
      </c>
      <c r="R164" s="171" t="str">
        <f t="shared" si="683"/>
        <v>00:00,</v>
      </c>
      <c r="S164" s="270"/>
      <c r="T164" s="270"/>
      <c r="U164" s="281"/>
      <c r="V164" s="281"/>
      <c r="W164" s="281"/>
      <c r="X164" s="281"/>
      <c r="Y164" s="264"/>
      <c r="Z164" s="264"/>
      <c r="AA164" s="264"/>
      <c r="AB164" s="264"/>
      <c r="AC164" s="65">
        <f t="shared" ref="AC164" si="802">AJ163</f>
        <v>51</v>
      </c>
      <c r="AD164" s="65" t="str">
        <f t="shared" ref="AD164" si="803">AK163</f>
        <v/>
      </c>
      <c r="AE164" s="65" t="s">
        <v>113</v>
      </c>
      <c r="AF164" s="246"/>
      <c r="AG164" s="246"/>
      <c r="AH164" s="246"/>
      <c r="AI164" s="244"/>
      <c r="AJ164" s="271"/>
      <c r="AK164" s="272"/>
      <c r="AL164" s="273"/>
      <c r="AM164" s="273"/>
      <c r="AN164" s="273"/>
      <c r="AO164" s="273"/>
      <c r="AP164" s="273"/>
      <c r="AQ164" s="273"/>
      <c r="AR164" s="273"/>
      <c r="AS164" s="274"/>
      <c r="AT164" s="274"/>
      <c r="AU164" s="274"/>
      <c r="AV164" s="274"/>
      <c r="AW164" s="274"/>
      <c r="AX164" s="274"/>
      <c r="AY164" s="274"/>
      <c r="AZ164" s="274"/>
      <c r="BA164" s="274"/>
      <c r="BB164" s="274"/>
      <c r="BC164" s="274"/>
      <c r="BD164" s="274"/>
      <c r="BE164" s="275"/>
      <c r="BF164" s="276"/>
      <c r="BG164" s="277"/>
      <c r="BH164" s="275"/>
      <c r="BI164" s="276"/>
      <c r="BJ164" s="276"/>
      <c r="BK164" s="277"/>
      <c r="BL164" s="74" t="str">
        <f>IF(AL163="","",AE164)</f>
        <v/>
      </c>
      <c r="BM164" s="163"/>
      <c r="BN164" s="163"/>
      <c r="BO164" s="163"/>
      <c r="BP164" s="163"/>
      <c r="BQ164" s="163"/>
      <c r="BR164" s="163"/>
      <c r="BS164" s="163"/>
      <c r="BT164" s="163"/>
      <c r="BU164" s="163"/>
      <c r="BV164" s="163"/>
      <c r="BW164" s="163"/>
      <c r="BX164" s="172"/>
      <c r="BY164" s="174" t="str">
        <f t="shared" si="668"/>
        <v/>
      </c>
      <c r="BZ164" s="245"/>
      <c r="CA164" s="263"/>
    </row>
    <row r="165" spans="1:79" ht="19.8" customHeight="1" x14ac:dyDescent="0.3">
      <c r="A165" s="154" t="str">
        <f t="shared" si="669"/>
        <v>00:00:00,00</v>
      </c>
      <c r="B165" s="154" t="str">
        <f t="shared" si="670"/>
        <v>00:00:00,00</v>
      </c>
      <c r="C165" s="154" t="str">
        <f t="shared" si="671"/>
        <v>00:00:00,00</v>
      </c>
      <c r="D165" s="154" t="str">
        <f t="shared" si="672"/>
        <v>00:00:00,00</v>
      </c>
      <c r="E165" s="154" t="str">
        <f t="shared" si="673"/>
        <v>00:00:00,00</v>
      </c>
      <c r="F165" s="154" t="str">
        <f t="shared" si="674"/>
        <v>00:00:00,00</v>
      </c>
      <c r="G165" s="154" t="str">
        <f t="shared" si="675"/>
        <v>00:00:00,00</v>
      </c>
      <c r="H165" s="154" t="str">
        <f t="shared" si="676"/>
        <v>00:00:00,00</v>
      </c>
      <c r="I165" s="154" t="str">
        <f t="shared" si="677"/>
        <v>00:00:00,00</v>
      </c>
      <c r="J165" s="154" t="str">
        <f t="shared" si="678"/>
        <v>00:00:00,00</v>
      </c>
      <c r="K165" s="154" t="str">
        <f t="shared" si="679"/>
        <v>00:00:00,00</v>
      </c>
      <c r="L165" s="164">
        <f t="shared" si="680"/>
        <v>0</v>
      </c>
      <c r="M165" s="164" t="str">
        <f t="shared" si="681"/>
        <v>00</v>
      </c>
      <c r="N165" s="168">
        <f t="shared" si="664"/>
        <v>0</v>
      </c>
      <c r="O165" s="164" t="str">
        <f t="shared" si="682"/>
        <v/>
      </c>
      <c r="P165" s="171" t="str">
        <f t="shared" si="665"/>
        <v>0:00,00</v>
      </c>
      <c r="Q165" s="171" t="str">
        <f t="shared" si="666"/>
        <v>00:00,00</v>
      </c>
      <c r="R165" s="171" t="str">
        <f t="shared" si="683"/>
        <v>00:00,</v>
      </c>
      <c r="S165" s="270"/>
      <c r="T165" s="270"/>
      <c r="U165" s="281"/>
      <c r="V165" s="281"/>
      <c r="W165" s="281"/>
      <c r="X165" s="281"/>
      <c r="Y165" s="264"/>
      <c r="Z165" s="264"/>
      <c r="AA165" s="264"/>
      <c r="AB165" s="264"/>
      <c r="AC165" s="65">
        <f t="shared" ref="AC165:AD165" si="804">AJ163</f>
        <v>51</v>
      </c>
      <c r="AD165" s="65" t="str">
        <f t="shared" si="804"/>
        <v/>
      </c>
      <c r="AE165" s="65" t="s">
        <v>114</v>
      </c>
      <c r="AF165" s="246"/>
      <c r="AG165" s="246"/>
      <c r="AH165" s="246"/>
      <c r="AI165" s="244"/>
      <c r="AJ165" s="271"/>
      <c r="AK165" s="272"/>
      <c r="AL165" s="273"/>
      <c r="AM165" s="273"/>
      <c r="AN165" s="273"/>
      <c r="AO165" s="273"/>
      <c r="AP165" s="273"/>
      <c r="AQ165" s="273"/>
      <c r="AR165" s="273"/>
      <c r="AS165" s="274"/>
      <c r="AT165" s="274"/>
      <c r="AU165" s="274"/>
      <c r="AV165" s="274"/>
      <c r="AW165" s="274"/>
      <c r="AX165" s="274"/>
      <c r="AY165" s="274"/>
      <c r="AZ165" s="274"/>
      <c r="BA165" s="274"/>
      <c r="BB165" s="274"/>
      <c r="BC165" s="274"/>
      <c r="BD165" s="274"/>
      <c r="BE165" s="278"/>
      <c r="BF165" s="279"/>
      <c r="BG165" s="280"/>
      <c r="BH165" s="278"/>
      <c r="BI165" s="279"/>
      <c r="BJ165" s="279"/>
      <c r="BK165" s="280"/>
      <c r="BL165" s="74" t="str">
        <f>IF(AL163="","",AE165)</f>
        <v/>
      </c>
      <c r="BM165" s="163"/>
      <c r="BN165" s="163"/>
      <c r="BO165" s="163"/>
      <c r="BP165" s="163"/>
      <c r="BQ165" s="163"/>
      <c r="BR165" s="163"/>
      <c r="BS165" s="163"/>
      <c r="BT165" s="163"/>
      <c r="BU165" s="163"/>
      <c r="BV165" s="163"/>
      <c r="BW165" s="163"/>
      <c r="BX165" s="172"/>
      <c r="BY165" s="174" t="str">
        <f t="shared" si="668"/>
        <v/>
      </c>
      <c r="BZ165" s="245"/>
      <c r="CA165" s="263"/>
    </row>
    <row r="166" spans="1:79" ht="19.8" customHeight="1" x14ac:dyDescent="0.3">
      <c r="A166" s="154" t="str">
        <f t="shared" si="669"/>
        <v>00:00:00,00</v>
      </c>
      <c r="B166" s="154" t="str">
        <f t="shared" si="670"/>
        <v>00:00:00,00</v>
      </c>
      <c r="C166" s="154" t="str">
        <f t="shared" si="671"/>
        <v>00:00:00,00</v>
      </c>
      <c r="D166" s="154" t="str">
        <f t="shared" si="672"/>
        <v>00:00:00,00</v>
      </c>
      <c r="E166" s="154" t="str">
        <f t="shared" si="673"/>
        <v>00:00:00,00</v>
      </c>
      <c r="F166" s="154" t="str">
        <f t="shared" si="674"/>
        <v>00:00:00,00</v>
      </c>
      <c r="G166" s="154" t="str">
        <f t="shared" si="675"/>
        <v>00:00:00,00</v>
      </c>
      <c r="H166" s="154" t="str">
        <f t="shared" si="676"/>
        <v>00:00:00,00</v>
      </c>
      <c r="I166" s="154" t="str">
        <f t="shared" si="677"/>
        <v>00:00:00,00</v>
      </c>
      <c r="J166" s="154" t="str">
        <f t="shared" si="678"/>
        <v>00:00:00,00</v>
      </c>
      <c r="K166" s="154" t="str">
        <f t="shared" si="679"/>
        <v>00:00:00,00</v>
      </c>
      <c r="L166" s="164">
        <f t="shared" si="680"/>
        <v>0</v>
      </c>
      <c r="M166" s="164" t="str">
        <f t="shared" si="681"/>
        <v>00</v>
      </c>
      <c r="N166" s="168">
        <f t="shared" si="664"/>
        <v>0</v>
      </c>
      <c r="O166" s="164" t="str">
        <f t="shared" si="682"/>
        <v/>
      </c>
      <c r="P166" s="171" t="str">
        <f t="shared" si="665"/>
        <v>0:00,00</v>
      </c>
      <c r="Q166" s="171" t="str">
        <f t="shared" si="666"/>
        <v>00:00,00</v>
      </c>
      <c r="R166" s="171" t="str">
        <f t="shared" si="683"/>
        <v>00:00,</v>
      </c>
      <c r="S166" s="270" t="str">
        <f t="shared" ref="S166" si="805">U166&amp;V166&amp;W166&amp;X166</f>
        <v/>
      </c>
      <c r="T166" s="270" t="str">
        <f>U166&amp;V166&amp;W166&amp;X166&amp;BE166&amp;BH166</f>
        <v/>
      </c>
      <c r="U166" s="281" t="str">
        <f t="shared" ref="U166" si="806">IF(Y166="","",RANK(Y166,$Y$13:$Y$372,1))</f>
        <v/>
      </c>
      <c r="V166" s="281" t="str">
        <f t="shared" ref="V166" si="807">IF(Z166="","",RANK(Z166,$Z$13:$Z$372,1))</f>
        <v/>
      </c>
      <c r="W166" s="281" t="str">
        <f t="shared" ref="W166" si="808">IF(AA166="","",RANK(AA166,$AA$13:$AA$372,1))</f>
        <v/>
      </c>
      <c r="X166" s="281" t="str">
        <f t="shared" ref="X166" si="809">IF(AB166="","",RANK(AB166,$AB$13:$AB$372,1))</f>
        <v/>
      </c>
      <c r="Y166" s="264" t="str">
        <f t="shared" ref="Y166:AB166" si="810">IFERROR(IF(AND($BE166=Y$12,$BH166=Y$11),$BZ166,""),"")</f>
        <v/>
      </c>
      <c r="Z166" s="264" t="str">
        <f t="shared" si="810"/>
        <v/>
      </c>
      <c r="AA166" s="264" t="str">
        <f t="shared" si="810"/>
        <v/>
      </c>
      <c r="AB166" s="264" t="str">
        <f t="shared" si="810"/>
        <v/>
      </c>
      <c r="AC166" s="65">
        <f t="shared" ref="AC166" si="811">AJ166</f>
        <v>52</v>
      </c>
      <c r="AD166" s="65" t="str">
        <f t="shared" ref="AD166" si="812">AK166</f>
        <v/>
      </c>
      <c r="AE166" s="65" t="s">
        <v>112</v>
      </c>
      <c r="AF166" s="246" t="str">
        <f t="shared" ref="AF166" si="813">BY166</f>
        <v/>
      </c>
      <c r="AG166" s="246" t="str">
        <f t="shared" ref="AG166" si="814">BY167</f>
        <v/>
      </c>
      <c r="AH166" s="246" t="str">
        <f t="shared" ref="AH166" si="815">BY168</f>
        <v/>
      </c>
      <c r="AI166" s="244">
        <f t="shared" ref="AI166" si="816">IF(BZ166="",0,1)</f>
        <v>0</v>
      </c>
      <c r="AJ166" s="271">
        <v>52</v>
      </c>
      <c r="AK166" s="272" t="str">
        <f>IF(INDEX('ordem de passagem'!B$13:B$132,MATCH(ajuizamento!$AJ166,'ordem de passagem'!$A$13:$A$132))=0,"",INDEX('ordem de passagem'!B$13:B$132,MATCH(ajuizamento!$AJ166,'ordem de passagem'!$A$13:$A$132)))</f>
        <v/>
      </c>
      <c r="AL166" s="273" t="str">
        <f>IF(INDEX('ordem de passagem'!C$13:C$132,MATCH(ajuizamento!$AJ166,'ordem de passagem'!$A$13:$A$132))=0,"",INDEX('ordem de passagem'!C$13:C$132,MATCH(ajuizamento!$AJ166,'ordem de passagem'!$A$13:$A$132)))</f>
        <v/>
      </c>
      <c r="AM166" s="273"/>
      <c r="AN166" s="273"/>
      <c r="AO166" s="273"/>
      <c r="AP166" s="273"/>
      <c r="AQ166" s="273"/>
      <c r="AR166" s="273"/>
      <c r="AS166" s="274" t="str">
        <f>IF(INDEX('ordem de passagem'!D$13:D$132,MATCH(ajuizamento!$AJ166,'ordem de passagem'!$A$13:$A$132))=0,"",INDEX('ordem de passagem'!D$13:D$132,MATCH(ajuizamento!$AJ166,'ordem de passagem'!$A$13:$A$132)))</f>
        <v/>
      </c>
      <c r="AT166" s="274"/>
      <c r="AU166" s="274"/>
      <c r="AV166" s="274"/>
      <c r="AW166" s="274"/>
      <c r="AX166" s="274"/>
      <c r="AY166" s="274"/>
      <c r="AZ166" s="274" t="str">
        <f>IF(INDEX('ordem de passagem'!E$13:E$132,MATCH(ajuizamento!$AJ166,'ordem de passagem'!$A$13:$A$132))=0,"",INDEX('ordem de passagem'!E$13:E$132,MATCH(ajuizamento!$AJ166,'ordem de passagem'!$A$13:$A$132)))</f>
        <v/>
      </c>
      <c r="BA166" s="274"/>
      <c r="BB166" s="274"/>
      <c r="BC166" s="274"/>
      <c r="BD166" s="274"/>
      <c r="BE166" s="275" t="str">
        <f>IF(INDEX('ordem de passagem'!F$13:F$132,MATCH(ajuizamento!$AJ166,'ordem de passagem'!$A$13:$A$132))=0,"",INDEX('ordem de passagem'!F$13:F$132,MATCH(ajuizamento!$AJ166,'ordem de passagem'!$A$13:$A$132)))</f>
        <v/>
      </c>
      <c r="BF166" s="276"/>
      <c r="BG166" s="277"/>
      <c r="BH166" s="275" t="str">
        <f>IF(INDEX('ordem de passagem'!G$13:G$132,MATCH(ajuizamento!$AJ166,'ordem de passagem'!$A$13:$A$132))=0,"",INDEX('ordem de passagem'!G$13:G$132,MATCH(ajuizamento!$AJ166,'ordem de passagem'!$A$13:$A$132)))</f>
        <v/>
      </c>
      <c r="BI166" s="276"/>
      <c r="BJ166" s="276"/>
      <c r="BK166" s="277"/>
      <c r="BL166" s="74" t="str">
        <f>IF(AL166="","",AE166)</f>
        <v/>
      </c>
      <c r="BM166" s="162"/>
      <c r="BN166" s="162"/>
      <c r="BO166" s="162"/>
      <c r="BP166" s="162"/>
      <c r="BQ166" s="162"/>
      <c r="BR166" s="162"/>
      <c r="BS166" s="162"/>
      <c r="BT166" s="162"/>
      <c r="BU166" s="162"/>
      <c r="BV166" s="162"/>
      <c r="BW166" s="162"/>
      <c r="BX166" s="172"/>
      <c r="BY166" s="174" t="str">
        <f t="shared" si="668"/>
        <v/>
      </c>
      <c r="BZ166" s="245" t="str">
        <f t="shared" si="801"/>
        <v/>
      </c>
      <c r="CA166" s="263"/>
    </row>
    <row r="167" spans="1:79" ht="19.8" customHeight="1" x14ac:dyDescent="0.3">
      <c r="A167" s="154" t="str">
        <f t="shared" si="669"/>
        <v>00:00:00,00</v>
      </c>
      <c r="B167" s="154" t="str">
        <f t="shared" si="670"/>
        <v>00:00:00,00</v>
      </c>
      <c r="C167" s="154" t="str">
        <f t="shared" si="671"/>
        <v>00:00:00,00</v>
      </c>
      <c r="D167" s="154" t="str">
        <f t="shared" si="672"/>
        <v>00:00:00,00</v>
      </c>
      <c r="E167" s="154" t="str">
        <f t="shared" si="673"/>
        <v>00:00:00,00</v>
      </c>
      <c r="F167" s="154" t="str">
        <f t="shared" si="674"/>
        <v>00:00:00,00</v>
      </c>
      <c r="G167" s="154" t="str">
        <f t="shared" si="675"/>
        <v>00:00:00,00</v>
      </c>
      <c r="H167" s="154" t="str">
        <f t="shared" si="676"/>
        <v>00:00:00,00</v>
      </c>
      <c r="I167" s="154" t="str">
        <f t="shared" si="677"/>
        <v>00:00:00,00</v>
      </c>
      <c r="J167" s="154" t="str">
        <f t="shared" si="678"/>
        <v>00:00:00,00</v>
      </c>
      <c r="K167" s="154" t="str">
        <f t="shared" si="679"/>
        <v>00:00:00,00</v>
      </c>
      <c r="L167" s="164">
        <f t="shared" si="680"/>
        <v>0</v>
      </c>
      <c r="M167" s="164" t="str">
        <f t="shared" si="681"/>
        <v>00</v>
      </c>
      <c r="N167" s="168">
        <f t="shared" si="664"/>
        <v>0</v>
      </c>
      <c r="O167" s="164" t="str">
        <f t="shared" si="682"/>
        <v/>
      </c>
      <c r="P167" s="171" t="str">
        <f t="shared" si="665"/>
        <v>0:00,00</v>
      </c>
      <c r="Q167" s="171" t="str">
        <f t="shared" si="666"/>
        <v>00:00,00</v>
      </c>
      <c r="R167" s="171" t="str">
        <f t="shared" si="683"/>
        <v>00:00,</v>
      </c>
      <c r="S167" s="270"/>
      <c r="T167" s="270"/>
      <c r="U167" s="281"/>
      <c r="V167" s="281"/>
      <c r="W167" s="281"/>
      <c r="X167" s="281"/>
      <c r="Y167" s="264"/>
      <c r="Z167" s="264"/>
      <c r="AA167" s="264"/>
      <c r="AB167" s="264"/>
      <c r="AC167" s="65">
        <f t="shared" ref="AC167" si="817">AJ166</f>
        <v>52</v>
      </c>
      <c r="AD167" s="65" t="str">
        <f t="shared" ref="AD167" si="818">AK166</f>
        <v/>
      </c>
      <c r="AE167" s="65" t="s">
        <v>113</v>
      </c>
      <c r="AF167" s="246"/>
      <c r="AG167" s="246"/>
      <c r="AH167" s="246"/>
      <c r="AI167" s="244"/>
      <c r="AJ167" s="271"/>
      <c r="AK167" s="272"/>
      <c r="AL167" s="273"/>
      <c r="AM167" s="273"/>
      <c r="AN167" s="273"/>
      <c r="AO167" s="273"/>
      <c r="AP167" s="273"/>
      <c r="AQ167" s="273"/>
      <c r="AR167" s="273"/>
      <c r="AS167" s="274"/>
      <c r="AT167" s="274"/>
      <c r="AU167" s="274"/>
      <c r="AV167" s="274"/>
      <c r="AW167" s="274"/>
      <c r="AX167" s="274"/>
      <c r="AY167" s="274"/>
      <c r="AZ167" s="274"/>
      <c r="BA167" s="274"/>
      <c r="BB167" s="274"/>
      <c r="BC167" s="274"/>
      <c r="BD167" s="274"/>
      <c r="BE167" s="275"/>
      <c r="BF167" s="276"/>
      <c r="BG167" s="277"/>
      <c r="BH167" s="275"/>
      <c r="BI167" s="276"/>
      <c r="BJ167" s="276"/>
      <c r="BK167" s="277"/>
      <c r="BL167" s="74" t="str">
        <f>IF(AL166="","",AE167)</f>
        <v/>
      </c>
      <c r="BM167" s="163"/>
      <c r="BN167" s="163"/>
      <c r="BO167" s="163"/>
      <c r="BP167" s="163"/>
      <c r="BQ167" s="163"/>
      <c r="BR167" s="163"/>
      <c r="BS167" s="163"/>
      <c r="BT167" s="163"/>
      <c r="BU167" s="163"/>
      <c r="BV167" s="163"/>
      <c r="BW167" s="163"/>
      <c r="BX167" s="172"/>
      <c r="BY167" s="174" t="str">
        <f t="shared" si="668"/>
        <v/>
      </c>
      <c r="BZ167" s="245"/>
      <c r="CA167" s="263"/>
    </row>
    <row r="168" spans="1:79" ht="19.8" customHeight="1" x14ac:dyDescent="0.3">
      <c r="A168" s="154" t="str">
        <f t="shared" si="669"/>
        <v>00:00:00,00</v>
      </c>
      <c r="B168" s="154" t="str">
        <f t="shared" si="670"/>
        <v>00:00:00,00</v>
      </c>
      <c r="C168" s="154" t="str">
        <f t="shared" si="671"/>
        <v>00:00:00,00</v>
      </c>
      <c r="D168" s="154" t="str">
        <f t="shared" si="672"/>
        <v>00:00:00,00</v>
      </c>
      <c r="E168" s="154" t="str">
        <f t="shared" si="673"/>
        <v>00:00:00,00</v>
      </c>
      <c r="F168" s="154" t="str">
        <f t="shared" si="674"/>
        <v>00:00:00,00</v>
      </c>
      <c r="G168" s="154" t="str">
        <f t="shared" si="675"/>
        <v>00:00:00,00</v>
      </c>
      <c r="H168" s="154" t="str">
        <f t="shared" si="676"/>
        <v>00:00:00,00</v>
      </c>
      <c r="I168" s="154" t="str">
        <f t="shared" si="677"/>
        <v>00:00:00,00</v>
      </c>
      <c r="J168" s="154" t="str">
        <f t="shared" si="678"/>
        <v>00:00:00,00</v>
      </c>
      <c r="K168" s="154" t="str">
        <f t="shared" si="679"/>
        <v>00:00:00,00</v>
      </c>
      <c r="L168" s="164">
        <f t="shared" si="680"/>
        <v>0</v>
      </c>
      <c r="M168" s="164" t="str">
        <f t="shared" si="681"/>
        <v>00</v>
      </c>
      <c r="N168" s="168">
        <f t="shared" si="664"/>
        <v>0</v>
      </c>
      <c r="O168" s="164" t="str">
        <f t="shared" si="682"/>
        <v/>
      </c>
      <c r="P168" s="171" t="str">
        <f t="shared" si="665"/>
        <v>0:00,00</v>
      </c>
      <c r="Q168" s="171" t="str">
        <f t="shared" si="666"/>
        <v>00:00,00</v>
      </c>
      <c r="R168" s="171" t="str">
        <f t="shared" si="683"/>
        <v>00:00,</v>
      </c>
      <c r="S168" s="270"/>
      <c r="T168" s="270"/>
      <c r="U168" s="281"/>
      <c r="V168" s="281"/>
      <c r="W168" s="281"/>
      <c r="X168" s="281"/>
      <c r="Y168" s="264"/>
      <c r="Z168" s="264"/>
      <c r="AA168" s="264"/>
      <c r="AB168" s="264"/>
      <c r="AC168" s="65">
        <f t="shared" ref="AC168:AD168" si="819">AJ166</f>
        <v>52</v>
      </c>
      <c r="AD168" s="65" t="str">
        <f t="shared" si="819"/>
        <v/>
      </c>
      <c r="AE168" s="65" t="s">
        <v>114</v>
      </c>
      <c r="AF168" s="246"/>
      <c r="AG168" s="246"/>
      <c r="AH168" s="246"/>
      <c r="AI168" s="244"/>
      <c r="AJ168" s="271"/>
      <c r="AK168" s="272"/>
      <c r="AL168" s="273"/>
      <c r="AM168" s="273"/>
      <c r="AN168" s="273"/>
      <c r="AO168" s="273"/>
      <c r="AP168" s="273"/>
      <c r="AQ168" s="273"/>
      <c r="AR168" s="273"/>
      <c r="AS168" s="274"/>
      <c r="AT168" s="274"/>
      <c r="AU168" s="274"/>
      <c r="AV168" s="274"/>
      <c r="AW168" s="274"/>
      <c r="AX168" s="274"/>
      <c r="AY168" s="274"/>
      <c r="AZ168" s="274"/>
      <c r="BA168" s="274"/>
      <c r="BB168" s="274"/>
      <c r="BC168" s="274"/>
      <c r="BD168" s="274"/>
      <c r="BE168" s="278"/>
      <c r="BF168" s="279"/>
      <c r="BG168" s="280"/>
      <c r="BH168" s="278"/>
      <c r="BI168" s="279"/>
      <c r="BJ168" s="279"/>
      <c r="BK168" s="280"/>
      <c r="BL168" s="74" t="str">
        <f>IF(AL166="","",AE168)</f>
        <v/>
      </c>
      <c r="BM168" s="163"/>
      <c r="BN168" s="163"/>
      <c r="BO168" s="163"/>
      <c r="BP168" s="163"/>
      <c r="BQ168" s="163"/>
      <c r="BR168" s="163"/>
      <c r="BS168" s="163"/>
      <c r="BT168" s="163"/>
      <c r="BU168" s="163"/>
      <c r="BV168" s="163"/>
      <c r="BW168" s="163"/>
      <c r="BX168" s="172"/>
      <c r="BY168" s="174" t="str">
        <f t="shared" si="668"/>
        <v/>
      </c>
      <c r="BZ168" s="245"/>
      <c r="CA168" s="263"/>
    </row>
    <row r="169" spans="1:79" ht="19.8" customHeight="1" x14ac:dyDescent="0.3">
      <c r="A169" s="154" t="str">
        <f t="shared" si="669"/>
        <v>00:00:00,00</v>
      </c>
      <c r="B169" s="154" t="str">
        <f t="shared" si="670"/>
        <v>00:00:00,00</v>
      </c>
      <c r="C169" s="154" t="str">
        <f t="shared" si="671"/>
        <v>00:00:00,00</v>
      </c>
      <c r="D169" s="154" t="str">
        <f t="shared" si="672"/>
        <v>00:00:00,00</v>
      </c>
      <c r="E169" s="154" t="str">
        <f t="shared" si="673"/>
        <v>00:00:00,00</v>
      </c>
      <c r="F169" s="154" t="str">
        <f t="shared" si="674"/>
        <v>00:00:00,00</v>
      </c>
      <c r="G169" s="154" t="str">
        <f t="shared" si="675"/>
        <v>00:00:00,00</v>
      </c>
      <c r="H169" s="154" t="str">
        <f t="shared" si="676"/>
        <v>00:00:00,00</v>
      </c>
      <c r="I169" s="154" t="str">
        <f t="shared" si="677"/>
        <v>00:00:00,00</v>
      </c>
      <c r="J169" s="154" t="str">
        <f t="shared" si="678"/>
        <v>00:00:00,00</v>
      </c>
      <c r="K169" s="154" t="str">
        <f t="shared" si="679"/>
        <v>00:00:00,00</v>
      </c>
      <c r="L169" s="164">
        <f t="shared" si="680"/>
        <v>0</v>
      </c>
      <c r="M169" s="164" t="str">
        <f t="shared" si="681"/>
        <v>00</v>
      </c>
      <c r="N169" s="168">
        <f t="shared" si="664"/>
        <v>0</v>
      </c>
      <c r="O169" s="164" t="str">
        <f t="shared" si="682"/>
        <v/>
      </c>
      <c r="P169" s="171" t="str">
        <f t="shared" si="665"/>
        <v>0:00,00</v>
      </c>
      <c r="Q169" s="171" t="str">
        <f t="shared" si="666"/>
        <v>00:00,00</v>
      </c>
      <c r="R169" s="171" t="str">
        <f t="shared" si="683"/>
        <v>00:00,</v>
      </c>
      <c r="S169" s="270" t="str">
        <f t="shared" ref="S169" si="820">U169&amp;V169&amp;W169&amp;X169</f>
        <v/>
      </c>
      <c r="T169" s="270" t="str">
        <f>U169&amp;V169&amp;W169&amp;X169&amp;BE169&amp;BH169</f>
        <v/>
      </c>
      <c r="U169" s="281" t="str">
        <f t="shared" ref="U169" si="821">IF(Y169="","",RANK(Y169,$Y$13:$Y$372,1))</f>
        <v/>
      </c>
      <c r="V169" s="281" t="str">
        <f t="shared" ref="V169" si="822">IF(Z169="","",RANK(Z169,$Z$13:$Z$372,1))</f>
        <v/>
      </c>
      <c r="W169" s="281" t="str">
        <f t="shared" ref="W169" si="823">IF(AA169="","",RANK(AA169,$AA$13:$AA$372,1))</f>
        <v/>
      </c>
      <c r="X169" s="281" t="str">
        <f t="shared" ref="X169" si="824">IF(AB169="","",RANK(AB169,$AB$13:$AB$372,1))</f>
        <v/>
      </c>
      <c r="Y169" s="264" t="str">
        <f t="shared" ref="Y169:AB169" si="825">IFERROR(IF(AND($BE169=Y$12,$BH169=Y$11),$BZ169,""),"")</f>
        <v/>
      </c>
      <c r="Z169" s="264" t="str">
        <f t="shared" si="825"/>
        <v/>
      </c>
      <c r="AA169" s="264" t="str">
        <f t="shared" si="825"/>
        <v/>
      </c>
      <c r="AB169" s="264" t="str">
        <f t="shared" si="825"/>
        <v/>
      </c>
      <c r="AC169" s="65">
        <f t="shared" ref="AC169" si="826">AJ169</f>
        <v>53</v>
      </c>
      <c r="AD169" s="65" t="str">
        <f t="shared" ref="AD169" si="827">AK169</f>
        <v/>
      </c>
      <c r="AE169" s="65" t="s">
        <v>112</v>
      </c>
      <c r="AF169" s="246" t="str">
        <f t="shared" ref="AF169" si="828">BY169</f>
        <v/>
      </c>
      <c r="AG169" s="246" t="str">
        <f t="shared" ref="AG169" si="829">BY170</f>
        <v/>
      </c>
      <c r="AH169" s="246" t="str">
        <f t="shared" ref="AH169" si="830">BY171</f>
        <v/>
      </c>
      <c r="AI169" s="244">
        <f t="shared" ref="AI169" si="831">IF(BZ169="",0,1)</f>
        <v>0</v>
      </c>
      <c r="AJ169" s="271">
        <v>53</v>
      </c>
      <c r="AK169" s="272" t="str">
        <f>IF(INDEX('ordem de passagem'!B$13:B$132,MATCH(ajuizamento!$AJ169,'ordem de passagem'!$A$13:$A$132))=0,"",INDEX('ordem de passagem'!B$13:B$132,MATCH(ajuizamento!$AJ169,'ordem de passagem'!$A$13:$A$132)))</f>
        <v/>
      </c>
      <c r="AL169" s="273" t="str">
        <f>IF(INDEX('ordem de passagem'!C$13:C$132,MATCH(ajuizamento!$AJ169,'ordem de passagem'!$A$13:$A$132))=0,"",INDEX('ordem de passagem'!C$13:C$132,MATCH(ajuizamento!$AJ169,'ordem de passagem'!$A$13:$A$132)))</f>
        <v/>
      </c>
      <c r="AM169" s="273"/>
      <c r="AN169" s="273"/>
      <c r="AO169" s="273"/>
      <c r="AP169" s="273"/>
      <c r="AQ169" s="273"/>
      <c r="AR169" s="273"/>
      <c r="AS169" s="274" t="str">
        <f>IF(INDEX('ordem de passagem'!D$13:D$132,MATCH(ajuizamento!$AJ169,'ordem de passagem'!$A$13:$A$132))=0,"",INDEX('ordem de passagem'!D$13:D$132,MATCH(ajuizamento!$AJ169,'ordem de passagem'!$A$13:$A$132)))</f>
        <v/>
      </c>
      <c r="AT169" s="274"/>
      <c r="AU169" s="274"/>
      <c r="AV169" s="274"/>
      <c r="AW169" s="274"/>
      <c r="AX169" s="274"/>
      <c r="AY169" s="274"/>
      <c r="AZ169" s="274" t="str">
        <f>IF(INDEX('ordem de passagem'!E$13:E$132,MATCH(ajuizamento!$AJ169,'ordem de passagem'!$A$13:$A$132))=0,"",INDEX('ordem de passagem'!E$13:E$132,MATCH(ajuizamento!$AJ169,'ordem de passagem'!$A$13:$A$132)))</f>
        <v/>
      </c>
      <c r="BA169" s="274"/>
      <c r="BB169" s="274"/>
      <c r="BC169" s="274"/>
      <c r="BD169" s="274"/>
      <c r="BE169" s="275" t="str">
        <f>IF(INDEX('ordem de passagem'!F$13:F$132,MATCH(ajuizamento!$AJ169,'ordem de passagem'!$A$13:$A$132))=0,"",INDEX('ordem de passagem'!F$13:F$132,MATCH(ajuizamento!$AJ169,'ordem de passagem'!$A$13:$A$132)))</f>
        <v/>
      </c>
      <c r="BF169" s="276"/>
      <c r="BG169" s="277"/>
      <c r="BH169" s="275" t="str">
        <f>IF(INDEX('ordem de passagem'!G$13:G$132,MATCH(ajuizamento!$AJ169,'ordem de passagem'!$A$13:$A$132))=0,"",INDEX('ordem de passagem'!G$13:G$132,MATCH(ajuizamento!$AJ169,'ordem de passagem'!$A$13:$A$132)))</f>
        <v/>
      </c>
      <c r="BI169" s="276"/>
      <c r="BJ169" s="276"/>
      <c r="BK169" s="277"/>
      <c r="BL169" s="74" t="str">
        <f>IF(AL169="","",AE169)</f>
        <v/>
      </c>
      <c r="BM169" s="162"/>
      <c r="BN169" s="162"/>
      <c r="BO169" s="162"/>
      <c r="BP169" s="162"/>
      <c r="BQ169" s="162"/>
      <c r="BR169" s="162"/>
      <c r="BS169" s="162"/>
      <c r="BT169" s="162"/>
      <c r="BU169" s="162"/>
      <c r="BV169" s="162"/>
      <c r="BW169" s="162"/>
      <c r="BX169" s="172"/>
      <c r="BY169" s="174" t="str">
        <f t="shared" si="668"/>
        <v/>
      </c>
      <c r="BZ169" s="245" t="str">
        <f t="shared" si="801"/>
        <v/>
      </c>
      <c r="CA169" s="263"/>
    </row>
    <row r="170" spans="1:79" ht="19.8" customHeight="1" x14ac:dyDescent="0.3">
      <c r="A170" s="154" t="str">
        <f t="shared" si="669"/>
        <v>00:00:00,00</v>
      </c>
      <c r="B170" s="154" t="str">
        <f t="shared" si="670"/>
        <v>00:00:00,00</v>
      </c>
      <c r="C170" s="154" t="str">
        <f t="shared" si="671"/>
        <v>00:00:00,00</v>
      </c>
      <c r="D170" s="154" t="str">
        <f t="shared" si="672"/>
        <v>00:00:00,00</v>
      </c>
      <c r="E170" s="154" t="str">
        <f t="shared" si="673"/>
        <v>00:00:00,00</v>
      </c>
      <c r="F170" s="154" t="str">
        <f t="shared" si="674"/>
        <v>00:00:00,00</v>
      </c>
      <c r="G170" s="154" t="str">
        <f t="shared" si="675"/>
        <v>00:00:00,00</v>
      </c>
      <c r="H170" s="154" t="str">
        <f t="shared" si="676"/>
        <v>00:00:00,00</v>
      </c>
      <c r="I170" s="154" t="str">
        <f t="shared" si="677"/>
        <v>00:00:00,00</v>
      </c>
      <c r="J170" s="154" t="str">
        <f t="shared" si="678"/>
        <v>00:00:00,00</v>
      </c>
      <c r="K170" s="154" t="str">
        <f t="shared" si="679"/>
        <v>00:00:00,00</v>
      </c>
      <c r="L170" s="164">
        <f t="shared" si="680"/>
        <v>0</v>
      </c>
      <c r="M170" s="164" t="str">
        <f t="shared" si="681"/>
        <v>00</v>
      </c>
      <c r="N170" s="168">
        <f t="shared" si="664"/>
        <v>0</v>
      </c>
      <c r="O170" s="164" t="str">
        <f t="shared" si="682"/>
        <v/>
      </c>
      <c r="P170" s="171" t="str">
        <f t="shared" si="665"/>
        <v>0:00,00</v>
      </c>
      <c r="Q170" s="171" t="str">
        <f t="shared" si="666"/>
        <v>00:00,00</v>
      </c>
      <c r="R170" s="171" t="str">
        <f t="shared" si="683"/>
        <v>00:00,</v>
      </c>
      <c r="S170" s="270"/>
      <c r="T170" s="270"/>
      <c r="U170" s="281"/>
      <c r="V170" s="281"/>
      <c r="W170" s="281"/>
      <c r="X170" s="281"/>
      <c r="Y170" s="264"/>
      <c r="Z170" s="264"/>
      <c r="AA170" s="264"/>
      <c r="AB170" s="264"/>
      <c r="AC170" s="65">
        <f t="shared" ref="AC170" si="832">AJ169</f>
        <v>53</v>
      </c>
      <c r="AD170" s="65" t="str">
        <f t="shared" ref="AD170" si="833">AK169</f>
        <v/>
      </c>
      <c r="AE170" s="65" t="s">
        <v>113</v>
      </c>
      <c r="AF170" s="246"/>
      <c r="AG170" s="246"/>
      <c r="AH170" s="246"/>
      <c r="AI170" s="244"/>
      <c r="AJ170" s="271"/>
      <c r="AK170" s="272"/>
      <c r="AL170" s="273"/>
      <c r="AM170" s="273"/>
      <c r="AN170" s="273"/>
      <c r="AO170" s="273"/>
      <c r="AP170" s="273"/>
      <c r="AQ170" s="273"/>
      <c r="AR170" s="273"/>
      <c r="AS170" s="274"/>
      <c r="AT170" s="274"/>
      <c r="AU170" s="274"/>
      <c r="AV170" s="274"/>
      <c r="AW170" s="274"/>
      <c r="AX170" s="274"/>
      <c r="AY170" s="274"/>
      <c r="AZ170" s="274"/>
      <c r="BA170" s="274"/>
      <c r="BB170" s="274"/>
      <c r="BC170" s="274"/>
      <c r="BD170" s="274"/>
      <c r="BE170" s="275"/>
      <c r="BF170" s="276"/>
      <c r="BG170" s="277"/>
      <c r="BH170" s="275"/>
      <c r="BI170" s="276"/>
      <c r="BJ170" s="276"/>
      <c r="BK170" s="277"/>
      <c r="BL170" s="74" t="str">
        <f>IF(AL169="","",AE170)</f>
        <v/>
      </c>
      <c r="BM170" s="163"/>
      <c r="BN170" s="163"/>
      <c r="BO170" s="163"/>
      <c r="BP170" s="163"/>
      <c r="BQ170" s="163"/>
      <c r="BR170" s="163"/>
      <c r="BS170" s="163"/>
      <c r="BT170" s="163"/>
      <c r="BU170" s="163"/>
      <c r="BV170" s="163"/>
      <c r="BW170" s="163"/>
      <c r="BX170" s="172"/>
      <c r="BY170" s="174" t="str">
        <f t="shared" si="668"/>
        <v/>
      </c>
      <c r="BZ170" s="245"/>
      <c r="CA170" s="263"/>
    </row>
    <row r="171" spans="1:79" ht="19.8" customHeight="1" x14ac:dyDescent="0.3">
      <c r="A171" s="154" t="str">
        <f t="shared" si="669"/>
        <v>00:00:00,00</v>
      </c>
      <c r="B171" s="154" t="str">
        <f t="shared" si="670"/>
        <v>00:00:00,00</v>
      </c>
      <c r="C171" s="154" t="str">
        <f t="shared" si="671"/>
        <v>00:00:00,00</v>
      </c>
      <c r="D171" s="154" t="str">
        <f t="shared" si="672"/>
        <v>00:00:00,00</v>
      </c>
      <c r="E171" s="154" t="str">
        <f t="shared" si="673"/>
        <v>00:00:00,00</v>
      </c>
      <c r="F171" s="154" t="str">
        <f t="shared" si="674"/>
        <v>00:00:00,00</v>
      </c>
      <c r="G171" s="154" t="str">
        <f t="shared" si="675"/>
        <v>00:00:00,00</v>
      </c>
      <c r="H171" s="154" t="str">
        <f t="shared" si="676"/>
        <v>00:00:00,00</v>
      </c>
      <c r="I171" s="154" t="str">
        <f t="shared" si="677"/>
        <v>00:00:00,00</v>
      </c>
      <c r="J171" s="154" t="str">
        <f t="shared" si="678"/>
        <v>00:00:00,00</v>
      </c>
      <c r="K171" s="154" t="str">
        <f t="shared" si="679"/>
        <v>00:00:00,00</v>
      </c>
      <c r="L171" s="164">
        <f t="shared" si="680"/>
        <v>0</v>
      </c>
      <c r="M171" s="164" t="str">
        <f t="shared" si="681"/>
        <v>00</v>
      </c>
      <c r="N171" s="168">
        <f t="shared" si="664"/>
        <v>0</v>
      </c>
      <c r="O171" s="164" t="str">
        <f t="shared" si="682"/>
        <v/>
      </c>
      <c r="P171" s="171" t="str">
        <f t="shared" si="665"/>
        <v>0:00,00</v>
      </c>
      <c r="Q171" s="171" t="str">
        <f t="shared" si="666"/>
        <v>00:00,00</v>
      </c>
      <c r="R171" s="171" t="str">
        <f t="shared" si="683"/>
        <v>00:00,</v>
      </c>
      <c r="S171" s="270"/>
      <c r="T171" s="270"/>
      <c r="U171" s="281"/>
      <c r="V171" s="281"/>
      <c r="W171" s="281"/>
      <c r="X171" s="281"/>
      <c r="Y171" s="264"/>
      <c r="Z171" s="264"/>
      <c r="AA171" s="264"/>
      <c r="AB171" s="264"/>
      <c r="AC171" s="65">
        <f t="shared" ref="AC171:AD171" si="834">AJ169</f>
        <v>53</v>
      </c>
      <c r="AD171" s="65" t="str">
        <f t="shared" si="834"/>
        <v/>
      </c>
      <c r="AE171" s="65" t="s">
        <v>114</v>
      </c>
      <c r="AF171" s="246"/>
      <c r="AG171" s="246"/>
      <c r="AH171" s="246"/>
      <c r="AI171" s="244"/>
      <c r="AJ171" s="271"/>
      <c r="AK171" s="272"/>
      <c r="AL171" s="273"/>
      <c r="AM171" s="273"/>
      <c r="AN171" s="273"/>
      <c r="AO171" s="273"/>
      <c r="AP171" s="273"/>
      <c r="AQ171" s="273"/>
      <c r="AR171" s="273"/>
      <c r="AS171" s="274"/>
      <c r="AT171" s="274"/>
      <c r="AU171" s="274"/>
      <c r="AV171" s="274"/>
      <c r="AW171" s="274"/>
      <c r="AX171" s="274"/>
      <c r="AY171" s="274"/>
      <c r="AZ171" s="274"/>
      <c r="BA171" s="274"/>
      <c r="BB171" s="274"/>
      <c r="BC171" s="274"/>
      <c r="BD171" s="274"/>
      <c r="BE171" s="278"/>
      <c r="BF171" s="279"/>
      <c r="BG171" s="280"/>
      <c r="BH171" s="278"/>
      <c r="BI171" s="279"/>
      <c r="BJ171" s="279"/>
      <c r="BK171" s="280"/>
      <c r="BL171" s="74" t="str">
        <f>IF(AL169="","",AE171)</f>
        <v/>
      </c>
      <c r="BM171" s="163"/>
      <c r="BN171" s="163"/>
      <c r="BO171" s="163"/>
      <c r="BP171" s="163"/>
      <c r="BQ171" s="163"/>
      <c r="BR171" s="163"/>
      <c r="BS171" s="163"/>
      <c r="BT171" s="163"/>
      <c r="BU171" s="163"/>
      <c r="BV171" s="163"/>
      <c r="BW171" s="163"/>
      <c r="BX171" s="172"/>
      <c r="BY171" s="174" t="str">
        <f t="shared" si="668"/>
        <v/>
      </c>
      <c r="BZ171" s="245"/>
      <c r="CA171" s="263"/>
    </row>
    <row r="172" spans="1:79" ht="19.8" customHeight="1" x14ac:dyDescent="0.3">
      <c r="A172" s="154" t="str">
        <f t="shared" si="669"/>
        <v>00:00:00,00</v>
      </c>
      <c r="B172" s="154" t="str">
        <f t="shared" si="670"/>
        <v>00:00:00,00</v>
      </c>
      <c r="C172" s="154" t="str">
        <f t="shared" si="671"/>
        <v>00:00:00,00</v>
      </c>
      <c r="D172" s="154" t="str">
        <f t="shared" si="672"/>
        <v>00:00:00,00</v>
      </c>
      <c r="E172" s="154" t="str">
        <f t="shared" si="673"/>
        <v>00:00:00,00</v>
      </c>
      <c r="F172" s="154" t="str">
        <f t="shared" si="674"/>
        <v>00:00:00,00</v>
      </c>
      <c r="G172" s="154" t="str">
        <f t="shared" si="675"/>
        <v>00:00:00,00</v>
      </c>
      <c r="H172" s="154" t="str">
        <f t="shared" si="676"/>
        <v>00:00:00,00</v>
      </c>
      <c r="I172" s="154" t="str">
        <f t="shared" si="677"/>
        <v>00:00:00,00</v>
      </c>
      <c r="J172" s="154" t="str">
        <f t="shared" si="678"/>
        <v>00:00:00,00</v>
      </c>
      <c r="K172" s="154" t="str">
        <f t="shared" si="679"/>
        <v>00:00:00,00</v>
      </c>
      <c r="L172" s="164">
        <f t="shared" si="680"/>
        <v>0</v>
      </c>
      <c r="M172" s="164" t="str">
        <f t="shared" si="681"/>
        <v>00</v>
      </c>
      <c r="N172" s="168">
        <f t="shared" si="664"/>
        <v>0</v>
      </c>
      <c r="O172" s="164" t="str">
        <f t="shared" si="682"/>
        <v/>
      </c>
      <c r="P172" s="171" t="str">
        <f t="shared" si="665"/>
        <v>0:00,00</v>
      </c>
      <c r="Q172" s="171" t="str">
        <f t="shared" si="666"/>
        <v>00:00,00</v>
      </c>
      <c r="R172" s="171" t="str">
        <f t="shared" si="683"/>
        <v>00:00,</v>
      </c>
      <c r="S172" s="270" t="str">
        <f t="shared" ref="S172" si="835">U172&amp;V172&amp;W172&amp;X172</f>
        <v/>
      </c>
      <c r="T172" s="270" t="str">
        <f>U172&amp;V172&amp;W172&amp;X172&amp;BE172&amp;BH172</f>
        <v/>
      </c>
      <c r="U172" s="281" t="str">
        <f t="shared" ref="U172" si="836">IF(Y172="","",RANK(Y172,$Y$13:$Y$372,1))</f>
        <v/>
      </c>
      <c r="V172" s="281" t="str">
        <f t="shared" ref="V172" si="837">IF(Z172="","",RANK(Z172,$Z$13:$Z$372,1))</f>
        <v/>
      </c>
      <c r="W172" s="281" t="str">
        <f t="shared" ref="W172" si="838">IF(AA172="","",RANK(AA172,$AA$13:$AA$372,1))</f>
        <v/>
      </c>
      <c r="X172" s="281" t="str">
        <f t="shared" ref="X172" si="839">IF(AB172="","",RANK(AB172,$AB$13:$AB$372,1))</f>
        <v/>
      </c>
      <c r="Y172" s="264" t="str">
        <f t="shared" ref="Y172:AB172" si="840">IFERROR(IF(AND($BE172=Y$12,$BH172=Y$11),$BZ172,""),"")</f>
        <v/>
      </c>
      <c r="Z172" s="264" t="str">
        <f t="shared" si="840"/>
        <v/>
      </c>
      <c r="AA172" s="264" t="str">
        <f t="shared" si="840"/>
        <v/>
      </c>
      <c r="AB172" s="264" t="str">
        <f t="shared" si="840"/>
        <v/>
      </c>
      <c r="AC172" s="65">
        <f t="shared" ref="AC172" si="841">AJ172</f>
        <v>54</v>
      </c>
      <c r="AD172" s="65" t="str">
        <f t="shared" ref="AD172" si="842">AK172</f>
        <v/>
      </c>
      <c r="AE172" s="65" t="s">
        <v>112</v>
      </c>
      <c r="AF172" s="246" t="str">
        <f t="shared" ref="AF172" si="843">BY172</f>
        <v/>
      </c>
      <c r="AG172" s="246" t="str">
        <f t="shared" ref="AG172" si="844">BY173</f>
        <v/>
      </c>
      <c r="AH172" s="246" t="str">
        <f t="shared" ref="AH172" si="845">BY174</f>
        <v/>
      </c>
      <c r="AI172" s="244">
        <f t="shared" ref="AI172" si="846">IF(BZ172="",0,1)</f>
        <v>0</v>
      </c>
      <c r="AJ172" s="271">
        <v>54</v>
      </c>
      <c r="AK172" s="272" t="str">
        <f>IF(INDEX('ordem de passagem'!B$13:B$132,MATCH(ajuizamento!$AJ172,'ordem de passagem'!$A$13:$A$132))=0,"",INDEX('ordem de passagem'!B$13:B$132,MATCH(ajuizamento!$AJ172,'ordem de passagem'!$A$13:$A$132)))</f>
        <v/>
      </c>
      <c r="AL172" s="273" t="str">
        <f>IF(INDEX('ordem de passagem'!C$13:C$132,MATCH(ajuizamento!$AJ172,'ordem de passagem'!$A$13:$A$132))=0,"",INDEX('ordem de passagem'!C$13:C$132,MATCH(ajuizamento!$AJ172,'ordem de passagem'!$A$13:$A$132)))</f>
        <v/>
      </c>
      <c r="AM172" s="273"/>
      <c r="AN172" s="273"/>
      <c r="AO172" s="273"/>
      <c r="AP172" s="273"/>
      <c r="AQ172" s="273"/>
      <c r="AR172" s="273"/>
      <c r="AS172" s="274" t="str">
        <f>IF(INDEX('ordem de passagem'!D$13:D$132,MATCH(ajuizamento!$AJ172,'ordem de passagem'!$A$13:$A$132))=0,"",INDEX('ordem de passagem'!D$13:D$132,MATCH(ajuizamento!$AJ172,'ordem de passagem'!$A$13:$A$132)))</f>
        <v/>
      </c>
      <c r="AT172" s="274"/>
      <c r="AU172" s="274"/>
      <c r="AV172" s="274"/>
      <c r="AW172" s="274"/>
      <c r="AX172" s="274"/>
      <c r="AY172" s="274"/>
      <c r="AZ172" s="274" t="str">
        <f>IF(INDEX('ordem de passagem'!E$13:E$132,MATCH(ajuizamento!$AJ172,'ordem de passagem'!$A$13:$A$132))=0,"",INDEX('ordem de passagem'!E$13:E$132,MATCH(ajuizamento!$AJ172,'ordem de passagem'!$A$13:$A$132)))</f>
        <v/>
      </c>
      <c r="BA172" s="274"/>
      <c r="BB172" s="274"/>
      <c r="BC172" s="274"/>
      <c r="BD172" s="274"/>
      <c r="BE172" s="275" t="str">
        <f>IF(INDEX('ordem de passagem'!F$13:F$132,MATCH(ajuizamento!$AJ172,'ordem de passagem'!$A$13:$A$132))=0,"",INDEX('ordem de passagem'!F$13:F$132,MATCH(ajuizamento!$AJ172,'ordem de passagem'!$A$13:$A$132)))</f>
        <v/>
      </c>
      <c r="BF172" s="276"/>
      <c r="BG172" s="277"/>
      <c r="BH172" s="275" t="str">
        <f>IF(INDEX('ordem de passagem'!G$13:G$132,MATCH(ajuizamento!$AJ172,'ordem de passagem'!$A$13:$A$132))=0,"",INDEX('ordem de passagem'!G$13:G$132,MATCH(ajuizamento!$AJ172,'ordem de passagem'!$A$13:$A$132)))</f>
        <v/>
      </c>
      <c r="BI172" s="276"/>
      <c r="BJ172" s="276"/>
      <c r="BK172" s="277"/>
      <c r="BL172" s="74" t="str">
        <f>IF(AL172="","",AE172)</f>
        <v/>
      </c>
      <c r="BM172" s="162"/>
      <c r="BN172" s="162"/>
      <c r="BO172" s="162"/>
      <c r="BP172" s="162"/>
      <c r="BQ172" s="162"/>
      <c r="BR172" s="162"/>
      <c r="BS172" s="162"/>
      <c r="BT172" s="162"/>
      <c r="BU172" s="162"/>
      <c r="BV172" s="162"/>
      <c r="BW172" s="162"/>
      <c r="BX172" s="172"/>
      <c r="BY172" s="174" t="str">
        <f t="shared" si="668"/>
        <v/>
      </c>
      <c r="BZ172" s="245" t="str">
        <f t="shared" si="801"/>
        <v/>
      </c>
      <c r="CA172" s="263"/>
    </row>
    <row r="173" spans="1:79" ht="19.8" customHeight="1" x14ac:dyDescent="0.3">
      <c r="A173" s="154" t="str">
        <f t="shared" si="669"/>
        <v>00:00:00,00</v>
      </c>
      <c r="B173" s="154" t="str">
        <f t="shared" si="670"/>
        <v>00:00:00,00</v>
      </c>
      <c r="C173" s="154" t="str">
        <f t="shared" si="671"/>
        <v>00:00:00,00</v>
      </c>
      <c r="D173" s="154" t="str">
        <f t="shared" si="672"/>
        <v>00:00:00,00</v>
      </c>
      <c r="E173" s="154" t="str">
        <f t="shared" si="673"/>
        <v>00:00:00,00</v>
      </c>
      <c r="F173" s="154" t="str">
        <f t="shared" si="674"/>
        <v>00:00:00,00</v>
      </c>
      <c r="G173" s="154" t="str">
        <f t="shared" si="675"/>
        <v>00:00:00,00</v>
      </c>
      <c r="H173" s="154" t="str">
        <f t="shared" si="676"/>
        <v>00:00:00,00</v>
      </c>
      <c r="I173" s="154" t="str">
        <f t="shared" si="677"/>
        <v>00:00:00,00</v>
      </c>
      <c r="J173" s="154" t="str">
        <f t="shared" si="678"/>
        <v>00:00:00,00</v>
      </c>
      <c r="K173" s="154" t="str">
        <f t="shared" si="679"/>
        <v>00:00:00,00</v>
      </c>
      <c r="L173" s="164">
        <f t="shared" si="680"/>
        <v>0</v>
      </c>
      <c r="M173" s="164" t="str">
        <f t="shared" si="681"/>
        <v>00</v>
      </c>
      <c r="N173" s="168">
        <f t="shared" si="664"/>
        <v>0</v>
      </c>
      <c r="O173" s="164" t="str">
        <f t="shared" si="682"/>
        <v/>
      </c>
      <c r="P173" s="171" t="str">
        <f t="shared" si="665"/>
        <v>0:00,00</v>
      </c>
      <c r="Q173" s="171" t="str">
        <f t="shared" si="666"/>
        <v>00:00,00</v>
      </c>
      <c r="R173" s="171" t="str">
        <f t="shared" si="683"/>
        <v>00:00,</v>
      </c>
      <c r="S173" s="270"/>
      <c r="T173" s="270"/>
      <c r="U173" s="281"/>
      <c r="V173" s="281"/>
      <c r="W173" s="281"/>
      <c r="X173" s="281"/>
      <c r="Y173" s="264"/>
      <c r="Z173" s="264"/>
      <c r="AA173" s="264"/>
      <c r="AB173" s="264"/>
      <c r="AC173" s="65">
        <f t="shared" ref="AC173" si="847">AJ172</f>
        <v>54</v>
      </c>
      <c r="AD173" s="65" t="str">
        <f t="shared" ref="AD173" si="848">AK172</f>
        <v/>
      </c>
      <c r="AE173" s="65" t="s">
        <v>113</v>
      </c>
      <c r="AF173" s="246"/>
      <c r="AG173" s="246"/>
      <c r="AH173" s="246"/>
      <c r="AI173" s="244"/>
      <c r="AJ173" s="271"/>
      <c r="AK173" s="272"/>
      <c r="AL173" s="273"/>
      <c r="AM173" s="273"/>
      <c r="AN173" s="273"/>
      <c r="AO173" s="273"/>
      <c r="AP173" s="273"/>
      <c r="AQ173" s="273"/>
      <c r="AR173" s="273"/>
      <c r="AS173" s="274"/>
      <c r="AT173" s="274"/>
      <c r="AU173" s="274"/>
      <c r="AV173" s="274"/>
      <c r="AW173" s="274"/>
      <c r="AX173" s="274"/>
      <c r="AY173" s="274"/>
      <c r="AZ173" s="274"/>
      <c r="BA173" s="274"/>
      <c r="BB173" s="274"/>
      <c r="BC173" s="274"/>
      <c r="BD173" s="274"/>
      <c r="BE173" s="275"/>
      <c r="BF173" s="276"/>
      <c r="BG173" s="277"/>
      <c r="BH173" s="275"/>
      <c r="BI173" s="276"/>
      <c r="BJ173" s="276"/>
      <c r="BK173" s="277"/>
      <c r="BL173" s="74" t="str">
        <f>IF(AL172="","",AE173)</f>
        <v/>
      </c>
      <c r="BM173" s="163"/>
      <c r="BN173" s="163"/>
      <c r="BO173" s="163"/>
      <c r="BP173" s="163"/>
      <c r="BQ173" s="163"/>
      <c r="BR173" s="163"/>
      <c r="BS173" s="163"/>
      <c r="BT173" s="163"/>
      <c r="BU173" s="163"/>
      <c r="BV173" s="163"/>
      <c r="BW173" s="163"/>
      <c r="BX173" s="172"/>
      <c r="BY173" s="174" t="str">
        <f t="shared" si="668"/>
        <v/>
      </c>
      <c r="BZ173" s="245"/>
      <c r="CA173" s="263"/>
    </row>
    <row r="174" spans="1:79" ht="19.8" customHeight="1" x14ac:dyDescent="0.3">
      <c r="A174" s="154" t="str">
        <f t="shared" si="669"/>
        <v>00:00:00,00</v>
      </c>
      <c r="B174" s="154" t="str">
        <f t="shared" si="670"/>
        <v>00:00:00,00</v>
      </c>
      <c r="C174" s="154" t="str">
        <f t="shared" si="671"/>
        <v>00:00:00,00</v>
      </c>
      <c r="D174" s="154" t="str">
        <f t="shared" si="672"/>
        <v>00:00:00,00</v>
      </c>
      <c r="E174" s="154" t="str">
        <f t="shared" si="673"/>
        <v>00:00:00,00</v>
      </c>
      <c r="F174" s="154" t="str">
        <f t="shared" si="674"/>
        <v>00:00:00,00</v>
      </c>
      <c r="G174" s="154" t="str">
        <f t="shared" si="675"/>
        <v>00:00:00,00</v>
      </c>
      <c r="H174" s="154" t="str">
        <f t="shared" si="676"/>
        <v>00:00:00,00</v>
      </c>
      <c r="I174" s="154" t="str">
        <f t="shared" si="677"/>
        <v>00:00:00,00</v>
      </c>
      <c r="J174" s="154" t="str">
        <f t="shared" si="678"/>
        <v>00:00:00,00</v>
      </c>
      <c r="K174" s="154" t="str">
        <f t="shared" si="679"/>
        <v>00:00:00,00</v>
      </c>
      <c r="L174" s="164">
        <f t="shared" si="680"/>
        <v>0</v>
      </c>
      <c r="M174" s="164" t="str">
        <f t="shared" si="681"/>
        <v>00</v>
      </c>
      <c r="N174" s="168">
        <f t="shared" si="664"/>
        <v>0</v>
      </c>
      <c r="O174" s="164" t="str">
        <f t="shared" si="682"/>
        <v/>
      </c>
      <c r="P174" s="171" t="str">
        <f t="shared" si="665"/>
        <v>0:00,00</v>
      </c>
      <c r="Q174" s="171" t="str">
        <f t="shared" si="666"/>
        <v>00:00,00</v>
      </c>
      <c r="R174" s="171" t="str">
        <f t="shared" si="683"/>
        <v>00:00,</v>
      </c>
      <c r="S174" s="270"/>
      <c r="T174" s="270"/>
      <c r="U174" s="281"/>
      <c r="V174" s="281"/>
      <c r="W174" s="281"/>
      <c r="X174" s="281"/>
      <c r="Y174" s="264"/>
      <c r="Z174" s="264"/>
      <c r="AA174" s="264"/>
      <c r="AB174" s="264"/>
      <c r="AC174" s="65">
        <f t="shared" ref="AC174:AD174" si="849">AJ172</f>
        <v>54</v>
      </c>
      <c r="AD174" s="65" t="str">
        <f t="shared" si="849"/>
        <v/>
      </c>
      <c r="AE174" s="65" t="s">
        <v>114</v>
      </c>
      <c r="AF174" s="246"/>
      <c r="AG174" s="246"/>
      <c r="AH174" s="246"/>
      <c r="AI174" s="244"/>
      <c r="AJ174" s="271"/>
      <c r="AK174" s="272"/>
      <c r="AL174" s="273"/>
      <c r="AM174" s="273"/>
      <c r="AN174" s="273"/>
      <c r="AO174" s="273"/>
      <c r="AP174" s="273"/>
      <c r="AQ174" s="273"/>
      <c r="AR174" s="273"/>
      <c r="AS174" s="274"/>
      <c r="AT174" s="274"/>
      <c r="AU174" s="274"/>
      <c r="AV174" s="274"/>
      <c r="AW174" s="274"/>
      <c r="AX174" s="274"/>
      <c r="AY174" s="274"/>
      <c r="AZ174" s="274"/>
      <c r="BA174" s="274"/>
      <c r="BB174" s="274"/>
      <c r="BC174" s="274"/>
      <c r="BD174" s="274"/>
      <c r="BE174" s="278"/>
      <c r="BF174" s="279"/>
      <c r="BG174" s="280"/>
      <c r="BH174" s="278"/>
      <c r="BI174" s="279"/>
      <c r="BJ174" s="279"/>
      <c r="BK174" s="280"/>
      <c r="BL174" s="74" t="str">
        <f>IF(AL172="","",AE174)</f>
        <v/>
      </c>
      <c r="BM174" s="163"/>
      <c r="BN174" s="163"/>
      <c r="BO174" s="163"/>
      <c r="BP174" s="163"/>
      <c r="BQ174" s="163"/>
      <c r="BR174" s="163"/>
      <c r="BS174" s="163"/>
      <c r="BT174" s="163"/>
      <c r="BU174" s="163"/>
      <c r="BV174" s="163"/>
      <c r="BW174" s="163"/>
      <c r="BX174" s="172"/>
      <c r="BY174" s="174" t="str">
        <f t="shared" si="668"/>
        <v/>
      </c>
      <c r="BZ174" s="245"/>
      <c r="CA174" s="263"/>
    </row>
    <row r="175" spans="1:79" ht="19.8" customHeight="1" x14ac:dyDescent="0.3">
      <c r="A175" s="154" t="str">
        <f t="shared" si="669"/>
        <v>00:00:00,00</v>
      </c>
      <c r="B175" s="154" t="str">
        <f t="shared" si="670"/>
        <v>00:00:00,00</v>
      </c>
      <c r="C175" s="154" t="str">
        <f t="shared" si="671"/>
        <v>00:00:00,00</v>
      </c>
      <c r="D175" s="154" t="str">
        <f t="shared" si="672"/>
        <v>00:00:00,00</v>
      </c>
      <c r="E175" s="154" t="str">
        <f t="shared" si="673"/>
        <v>00:00:00,00</v>
      </c>
      <c r="F175" s="154" t="str">
        <f t="shared" si="674"/>
        <v>00:00:00,00</v>
      </c>
      <c r="G175" s="154" t="str">
        <f t="shared" si="675"/>
        <v>00:00:00,00</v>
      </c>
      <c r="H175" s="154" t="str">
        <f t="shared" si="676"/>
        <v>00:00:00,00</v>
      </c>
      <c r="I175" s="154" t="str">
        <f t="shared" si="677"/>
        <v>00:00:00,00</v>
      </c>
      <c r="J175" s="154" t="str">
        <f t="shared" si="678"/>
        <v>00:00:00,00</v>
      </c>
      <c r="K175" s="154" t="str">
        <f t="shared" si="679"/>
        <v>00:00:00,00</v>
      </c>
      <c r="L175" s="164">
        <f t="shared" si="680"/>
        <v>0</v>
      </c>
      <c r="M175" s="164" t="str">
        <f t="shared" si="681"/>
        <v>00</v>
      </c>
      <c r="N175" s="168">
        <f t="shared" si="664"/>
        <v>0</v>
      </c>
      <c r="O175" s="164" t="str">
        <f t="shared" si="682"/>
        <v/>
      </c>
      <c r="P175" s="171" t="str">
        <f t="shared" si="665"/>
        <v>0:00,00</v>
      </c>
      <c r="Q175" s="171" t="str">
        <f t="shared" si="666"/>
        <v>00:00,00</v>
      </c>
      <c r="R175" s="171" t="str">
        <f t="shared" si="683"/>
        <v>00:00,</v>
      </c>
      <c r="S175" s="270" t="str">
        <f t="shared" ref="S175" si="850">U175&amp;V175&amp;W175&amp;X175</f>
        <v/>
      </c>
      <c r="T175" s="270" t="str">
        <f>U175&amp;V175&amp;W175&amp;X175&amp;BE175&amp;BH175</f>
        <v/>
      </c>
      <c r="U175" s="281" t="str">
        <f t="shared" ref="U175" si="851">IF(Y175="","",RANK(Y175,$Y$13:$Y$372,1))</f>
        <v/>
      </c>
      <c r="V175" s="281" t="str">
        <f t="shared" ref="V175" si="852">IF(Z175="","",RANK(Z175,$Z$13:$Z$372,1))</f>
        <v/>
      </c>
      <c r="W175" s="281" t="str">
        <f t="shared" ref="W175" si="853">IF(AA175="","",RANK(AA175,$AA$13:$AA$372,1))</f>
        <v/>
      </c>
      <c r="X175" s="281" t="str">
        <f t="shared" ref="X175" si="854">IF(AB175="","",RANK(AB175,$AB$13:$AB$372,1))</f>
        <v/>
      </c>
      <c r="Y175" s="264" t="str">
        <f t="shared" ref="Y175:AB175" si="855">IFERROR(IF(AND($BE175=Y$12,$BH175=Y$11),$BZ175,""),"")</f>
        <v/>
      </c>
      <c r="Z175" s="264" t="str">
        <f t="shared" si="855"/>
        <v/>
      </c>
      <c r="AA175" s="264" t="str">
        <f t="shared" si="855"/>
        <v/>
      </c>
      <c r="AB175" s="264" t="str">
        <f t="shared" si="855"/>
        <v/>
      </c>
      <c r="AC175" s="65">
        <f t="shared" ref="AC175" si="856">AJ175</f>
        <v>55</v>
      </c>
      <c r="AD175" s="65" t="str">
        <f t="shared" ref="AD175" si="857">AK175</f>
        <v/>
      </c>
      <c r="AE175" s="65" t="s">
        <v>112</v>
      </c>
      <c r="AF175" s="246" t="str">
        <f t="shared" ref="AF175" si="858">BY175</f>
        <v/>
      </c>
      <c r="AG175" s="246" t="str">
        <f t="shared" ref="AG175" si="859">BY176</f>
        <v/>
      </c>
      <c r="AH175" s="246" t="str">
        <f t="shared" ref="AH175" si="860">BY177</f>
        <v/>
      </c>
      <c r="AI175" s="244">
        <f t="shared" ref="AI175" si="861">IF(BZ175="",0,1)</f>
        <v>0</v>
      </c>
      <c r="AJ175" s="271">
        <v>55</v>
      </c>
      <c r="AK175" s="272" t="str">
        <f>IF(INDEX('ordem de passagem'!B$13:B$132,MATCH(ajuizamento!$AJ175,'ordem de passagem'!$A$13:$A$132))=0,"",INDEX('ordem de passagem'!B$13:B$132,MATCH(ajuizamento!$AJ175,'ordem de passagem'!$A$13:$A$132)))</f>
        <v/>
      </c>
      <c r="AL175" s="273" t="str">
        <f>IF(INDEX('ordem de passagem'!C$13:C$132,MATCH(ajuizamento!$AJ175,'ordem de passagem'!$A$13:$A$132))=0,"",INDEX('ordem de passagem'!C$13:C$132,MATCH(ajuizamento!$AJ175,'ordem de passagem'!$A$13:$A$132)))</f>
        <v/>
      </c>
      <c r="AM175" s="273"/>
      <c r="AN175" s="273"/>
      <c r="AO175" s="273"/>
      <c r="AP175" s="273"/>
      <c r="AQ175" s="273"/>
      <c r="AR175" s="273"/>
      <c r="AS175" s="274" t="str">
        <f>IF(INDEX('ordem de passagem'!D$13:D$132,MATCH(ajuizamento!$AJ175,'ordem de passagem'!$A$13:$A$132))=0,"",INDEX('ordem de passagem'!D$13:D$132,MATCH(ajuizamento!$AJ175,'ordem de passagem'!$A$13:$A$132)))</f>
        <v/>
      </c>
      <c r="AT175" s="274"/>
      <c r="AU175" s="274"/>
      <c r="AV175" s="274"/>
      <c r="AW175" s="274"/>
      <c r="AX175" s="274"/>
      <c r="AY175" s="274"/>
      <c r="AZ175" s="274" t="str">
        <f>IF(INDEX('ordem de passagem'!E$13:E$132,MATCH(ajuizamento!$AJ175,'ordem de passagem'!$A$13:$A$132))=0,"",INDEX('ordem de passagem'!E$13:E$132,MATCH(ajuizamento!$AJ175,'ordem de passagem'!$A$13:$A$132)))</f>
        <v/>
      </c>
      <c r="BA175" s="274"/>
      <c r="BB175" s="274"/>
      <c r="BC175" s="274"/>
      <c r="BD175" s="274"/>
      <c r="BE175" s="275" t="str">
        <f>IF(INDEX('ordem de passagem'!F$13:F$132,MATCH(ajuizamento!$AJ175,'ordem de passagem'!$A$13:$A$132))=0,"",INDEX('ordem de passagem'!F$13:F$132,MATCH(ajuizamento!$AJ175,'ordem de passagem'!$A$13:$A$132)))</f>
        <v/>
      </c>
      <c r="BF175" s="276"/>
      <c r="BG175" s="277"/>
      <c r="BH175" s="275" t="str">
        <f>IF(INDEX('ordem de passagem'!G$13:G$132,MATCH(ajuizamento!$AJ175,'ordem de passagem'!$A$13:$A$132))=0,"",INDEX('ordem de passagem'!G$13:G$132,MATCH(ajuizamento!$AJ175,'ordem de passagem'!$A$13:$A$132)))</f>
        <v/>
      </c>
      <c r="BI175" s="276"/>
      <c r="BJ175" s="276"/>
      <c r="BK175" s="277"/>
      <c r="BL175" s="74" t="str">
        <f>IF(AL175="","",AE175)</f>
        <v/>
      </c>
      <c r="BM175" s="162"/>
      <c r="BN175" s="162"/>
      <c r="BO175" s="162"/>
      <c r="BP175" s="162"/>
      <c r="BQ175" s="162"/>
      <c r="BR175" s="162"/>
      <c r="BS175" s="162"/>
      <c r="BT175" s="162"/>
      <c r="BU175" s="162"/>
      <c r="BV175" s="162"/>
      <c r="BW175" s="162"/>
      <c r="BX175" s="172"/>
      <c r="BY175" s="174" t="str">
        <f t="shared" si="668"/>
        <v/>
      </c>
      <c r="BZ175" s="245" t="str">
        <f t="shared" si="801"/>
        <v/>
      </c>
      <c r="CA175" s="263"/>
    </row>
    <row r="176" spans="1:79" ht="19.8" customHeight="1" x14ac:dyDescent="0.3">
      <c r="A176" s="154" t="str">
        <f t="shared" si="669"/>
        <v>00:00:00,00</v>
      </c>
      <c r="B176" s="154" t="str">
        <f t="shared" si="670"/>
        <v>00:00:00,00</v>
      </c>
      <c r="C176" s="154" t="str">
        <f t="shared" si="671"/>
        <v>00:00:00,00</v>
      </c>
      <c r="D176" s="154" t="str">
        <f t="shared" si="672"/>
        <v>00:00:00,00</v>
      </c>
      <c r="E176" s="154" t="str">
        <f t="shared" si="673"/>
        <v>00:00:00,00</v>
      </c>
      <c r="F176" s="154" t="str">
        <f t="shared" si="674"/>
        <v>00:00:00,00</v>
      </c>
      <c r="G176" s="154" t="str">
        <f t="shared" si="675"/>
        <v>00:00:00,00</v>
      </c>
      <c r="H176" s="154" t="str">
        <f t="shared" si="676"/>
        <v>00:00:00,00</v>
      </c>
      <c r="I176" s="154" t="str">
        <f t="shared" si="677"/>
        <v>00:00:00,00</v>
      </c>
      <c r="J176" s="154" t="str">
        <f t="shared" si="678"/>
        <v>00:00:00,00</v>
      </c>
      <c r="K176" s="154" t="str">
        <f t="shared" si="679"/>
        <v>00:00:00,00</v>
      </c>
      <c r="L176" s="164">
        <f t="shared" si="680"/>
        <v>0</v>
      </c>
      <c r="M176" s="164" t="str">
        <f t="shared" si="681"/>
        <v>00</v>
      </c>
      <c r="N176" s="168">
        <f t="shared" si="664"/>
        <v>0</v>
      </c>
      <c r="O176" s="164" t="str">
        <f t="shared" si="682"/>
        <v/>
      </c>
      <c r="P176" s="171" t="str">
        <f t="shared" si="665"/>
        <v>0:00,00</v>
      </c>
      <c r="Q176" s="171" t="str">
        <f t="shared" si="666"/>
        <v>00:00,00</v>
      </c>
      <c r="R176" s="171" t="str">
        <f t="shared" si="683"/>
        <v>00:00,</v>
      </c>
      <c r="S176" s="270"/>
      <c r="T176" s="270"/>
      <c r="U176" s="281"/>
      <c r="V176" s="281"/>
      <c r="W176" s="281"/>
      <c r="X176" s="281"/>
      <c r="Y176" s="264"/>
      <c r="Z176" s="264"/>
      <c r="AA176" s="264"/>
      <c r="AB176" s="264"/>
      <c r="AC176" s="65">
        <f t="shared" ref="AC176" si="862">AJ175</f>
        <v>55</v>
      </c>
      <c r="AD176" s="65" t="str">
        <f t="shared" ref="AD176" si="863">AK175</f>
        <v/>
      </c>
      <c r="AE176" s="65" t="s">
        <v>113</v>
      </c>
      <c r="AF176" s="246"/>
      <c r="AG176" s="246"/>
      <c r="AH176" s="246"/>
      <c r="AI176" s="244"/>
      <c r="AJ176" s="271"/>
      <c r="AK176" s="272"/>
      <c r="AL176" s="273"/>
      <c r="AM176" s="273"/>
      <c r="AN176" s="273"/>
      <c r="AO176" s="273"/>
      <c r="AP176" s="273"/>
      <c r="AQ176" s="273"/>
      <c r="AR176" s="273"/>
      <c r="AS176" s="274"/>
      <c r="AT176" s="274"/>
      <c r="AU176" s="274"/>
      <c r="AV176" s="274"/>
      <c r="AW176" s="274"/>
      <c r="AX176" s="274"/>
      <c r="AY176" s="274"/>
      <c r="AZ176" s="274"/>
      <c r="BA176" s="274"/>
      <c r="BB176" s="274"/>
      <c r="BC176" s="274"/>
      <c r="BD176" s="274"/>
      <c r="BE176" s="275"/>
      <c r="BF176" s="276"/>
      <c r="BG176" s="277"/>
      <c r="BH176" s="275"/>
      <c r="BI176" s="276"/>
      <c r="BJ176" s="276"/>
      <c r="BK176" s="277"/>
      <c r="BL176" s="74" t="str">
        <f>IF(AL175="","",AE176)</f>
        <v/>
      </c>
      <c r="BM176" s="163"/>
      <c r="BN176" s="163"/>
      <c r="BO176" s="163"/>
      <c r="BP176" s="163"/>
      <c r="BQ176" s="163"/>
      <c r="BR176" s="163"/>
      <c r="BS176" s="163"/>
      <c r="BT176" s="163"/>
      <c r="BU176" s="163"/>
      <c r="BV176" s="163"/>
      <c r="BW176" s="163"/>
      <c r="BX176" s="172"/>
      <c r="BY176" s="174" t="str">
        <f t="shared" si="668"/>
        <v/>
      </c>
      <c r="BZ176" s="245"/>
      <c r="CA176" s="263"/>
    </row>
    <row r="177" spans="1:79" ht="19.8" customHeight="1" x14ac:dyDescent="0.3">
      <c r="A177" s="154" t="str">
        <f t="shared" si="669"/>
        <v>00:00:00,00</v>
      </c>
      <c r="B177" s="154" t="str">
        <f t="shared" si="670"/>
        <v>00:00:00,00</v>
      </c>
      <c r="C177" s="154" t="str">
        <f t="shared" si="671"/>
        <v>00:00:00,00</v>
      </c>
      <c r="D177" s="154" t="str">
        <f t="shared" si="672"/>
        <v>00:00:00,00</v>
      </c>
      <c r="E177" s="154" t="str">
        <f t="shared" si="673"/>
        <v>00:00:00,00</v>
      </c>
      <c r="F177" s="154" t="str">
        <f t="shared" si="674"/>
        <v>00:00:00,00</v>
      </c>
      <c r="G177" s="154" t="str">
        <f t="shared" si="675"/>
        <v>00:00:00,00</v>
      </c>
      <c r="H177" s="154" t="str">
        <f t="shared" si="676"/>
        <v>00:00:00,00</v>
      </c>
      <c r="I177" s="154" t="str">
        <f t="shared" si="677"/>
        <v>00:00:00,00</v>
      </c>
      <c r="J177" s="154" t="str">
        <f t="shared" si="678"/>
        <v>00:00:00,00</v>
      </c>
      <c r="K177" s="154" t="str">
        <f t="shared" si="679"/>
        <v>00:00:00,00</v>
      </c>
      <c r="L177" s="164">
        <f t="shared" si="680"/>
        <v>0</v>
      </c>
      <c r="M177" s="164" t="str">
        <f t="shared" si="681"/>
        <v>00</v>
      </c>
      <c r="N177" s="168">
        <f t="shared" si="664"/>
        <v>0</v>
      </c>
      <c r="O177" s="164" t="str">
        <f t="shared" si="682"/>
        <v/>
      </c>
      <c r="P177" s="171" t="str">
        <f t="shared" si="665"/>
        <v>0:00,00</v>
      </c>
      <c r="Q177" s="171" t="str">
        <f t="shared" si="666"/>
        <v>00:00,00</v>
      </c>
      <c r="R177" s="171" t="str">
        <f t="shared" si="683"/>
        <v>00:00,</v>
      </c>
      <c r="S177" s="270"/>
      <c r="T177" s="270"/>
      <c r="U177" s="281"/>
      <c r="V177" s="281"/>
      <c r="W177" s="281"/>
      <c r="X177" s="281"/>
      <c r="Y177" s="264"/>
      <c r="Z177" s="264"/>
      <c r="AA177" s="264"/>
      <c r="AB177" s="264"/>
      <c r="AC177" s="65">
        <f t="shared" ref="AC177:AD177" si="864">AJ175</f>
        <v>55</v>
      </c>
      <c r="AD177" s="65" t="str">
        <f t="shared" si="864"/>
        <v/>
      </c>
      <c r="AE177" s="65" t="s">
        <v>114</v>
      </c>
      <c r="AF177" s="246"/>
      <c r="AG177" s="246"/>
      <c r="AH177" s="246"/>
      <c r="AI177" s="244"/>
      <c r="AJ177" s="271"/>
      <c r="AK177" s="272"/>
      <c r="AL177" s="273"/>
      <c r="AM177" s="273"/>
      <c r="AN177" s="273"/>
      <c r="AO177" s="273"/>
      <c r="AP177" s="273"/>
      <c r="AQ177" s="273"/>
      <c r="AR177" s="273"/>
      <c r="AS177" s="274"/>
      <c r="AT177" s="274"/>
      <c r="AU177" s="274"/>
      <c r="AV177" s="274"/>
      <c r="AW177" s="274"/>
      <c r="AX177" s="274"/>
      <c r="AY177" s="274"/>
      <c r="AZ177" s="274"/>
      <c r="BA177" s="274"/>
      <c r="BB177" s="274"/>
      <c r="BC177" s="274"/>
      <c r="BD177" s="274"/>
      <c r="BE177" s="278"/>
      <c r="BF177" s="279"/>
      <c r="BG177" s="280"/>
      <c r="BH177" s="278"/>
      <c r="BI177" s="279"/>
      <c r="BJ177" s="279"/>
      <c r="BK177" s="280"/>
      <c r="BL177" s="74" t="str">
        <f>IF(AL175="","",AE177)</f>
        <v/>
      </c>
      <c r="BM177" s="163"/>
      <c r="BN177" s="163"/>
      <c r="BO177" s="163"/>
      <c r="BP177" s="163"/>
      <c r="BQ177" s="163"/>
      <c r="BR177" s="163"/>
      <c r="BS177" s="163"/>
      <c r="BT177" s="163"/>
      <c r="BU177" s="163"/>
      <c r="BV177" s="163"/>
      <c r="BW177" s="163"/>
      <c r="BX177" s="172"/>
      <c r="BY177" s="174" t="str">
        <f t="shared" si="668"/>
        <v/>
      </c>
      <c r="BZ177" s="245"/>
      <c r="CA177" s="263"/>
    </row>
    <row r="178" spans="1:79" ht="19.8" customHeight="1" x14ac:dyDescent="0.3">
      <c r="A178" s="154" t="str">
        <f t="shared" si="669"/>
        <v>00:00:00,00</v>
      </c>
      <c r="B178" s="154" t="str">
        <f t="shared" si="670"/>
        <v>00:00:00,00</v>
      </c>
      <c r="C178" s="154" t="str">
        <f t="shared" si="671"/>
        <v>00:00:00,00</v>
      </c>
      <c r="D178" s="154" t="str">
        <f t="shared" si="672"/>
        <v>00:00:00,00</v>
      </c>
      <c r="E178" s="154" t="str">
        <f t="shared" si="673"/>
        <v>00:00:00,00</v>
      </c>
      <c r="F178" s="154" t="str">
        <f t="shared" si="674"/>
        <v>00:00:00,00</v>
      </c>
      <c r="G178" s="154" t="str">
        <f t="shared" si="675"/>
        <v>00:00:00,00</v>
      </c>
      <c r="H178" s="154" t="str">
        <f t="shared" si="676"/>
        <v>00:00:00,00</v>
      </c>
      <c r="I178" s="154" t="str">
        <f t="shared" si="677"/>
        <v>00:00:00,00</v>
      </c>
      <c r="J178" s="154" t="str">
        <f t="shared" si="678"/>
        <v>00:00:00,00</v>
      </c>
      <c r="K178" s="154" t="str">
        <f t="shared" si="679"/>
        <v>00:00:00,00</v>
      </c>
      <c r="L178" s="164">
        <f t="shared" si="680"/>
        <v>0</v>
      </c>
      <c r="M178" s="164" t="str">
        <f t="shared" si="681"/>
        <v>00</v>
      </c>
      <c r="N178" s="168">
        <f t="shared" si="664"/>
        <v>0</v>
      </c>
      <c r="O178" s="164" t="str">
        <f t="shared" si="682"/>
        <v/>
      </c>
      <c r="P178" s="171" t="str">
        <f t="shared" si="665"/>
        <v>0:00,00</v>
      </c>
      <c r="Q178" s="171" t="str">
        <f t="shared" si="666"/>
        <v>00:00,00</v>
      </c>
      <c r="R178" s="171" t="str">
        <f t="shared" si="683"/>
        <v>00:00,</v>
      </c>
      <c r="S178" s="270" t="str">
        <f t="shared" ref="S178" si="865">U178&amp;V178&amp;W178&amp;X178</f>
        <v/>
      </c>
      <c r="T178" s="270" t="str">
        <f>U178&amp;V178&amp;W178&amp;X178&amp;BE178&amp;BH178</f>
        <v/>
      </c>
      <c r="U178" s="281" t="str">
        <f t="shared" ref="U178" si="866">IF(Y178="","",RANK(Y178,$Y$13:$Y$372,1))</f>
        <v/>
      </c>
      <c r="V178" s="281" t="str">
        <f t="shared" ref="V178" si="867">IF(Z178="","",RANK(Z178,$Z$13:$Z$372,1))</f>
        <v/>
      </c>
      <c r="W178" s="281" t="str">
        <f t="shared" ref="W178" si="868">IF(AA178="","",RANK(AA178,$AA$13:$AA$372,1))</f>
        <v/>
      </c>
      <c r="X178" s="281" t="str">
        <f t="shared" ref="X178" si="869">IF(AB178="","",RANK(AB178,$AB$13:$AB$372,1))</f>
        <v/>
      </c>
      <c r="Y178" s="264" t="str">
        <f t="shared" ref="Y178:AB178" si="870">IFERROR(IF(AND($BE178=Y$12,$BH178=Y$11),$BZ178,""),"")</f>
        <v/>
      </c>
      <c r="Z178" s="264" t="str">
        <f t="shared" si="870"/>
        <v/>
      </c>
      <c r="AA178" s="264" t="str">
        <f t="shared" si="870"/>
        <v/>
      </c>
      <c r="AB178" s="264" t="str">
        <f t="shared" si="870"/>
        <v/>
      </c>
      <c r="AC178" s="65">
        <f t="shared" ref="AC178" si="871">AJ178</f>
        <v>56</v>
      </c>
      <c r="AD178" s="65" t="str">
        <f t="shared" ref="AD178" si="872">AK178</f>
        <v/>
      </c>
      <c r="AE178" s="65" t="s">
        <v>112</v>
      </c>
      <c r="AF178" s="246" t="str">
        <f t="shared" ref="AF178" si="873">BY178</f>
        <v/>
      </c>
      <c r="AG178" s="246" t="str">
        <f t="shared" ref="AG178" si="874">BY179</f>
        <v/>
      </c>
      <c r="AH178" s="246" t="str">
        <f t="shared" ref="AH178" si="875">BY180</f>
        <v/>
      </c>
      <c r="AI178" s="244">
        <f t="shared" ref="AI178" si="876">IF(BZ178="",0,1)</f>
        <v>0</v>
      </c>
      <c r="AJ178" s="271">
        <v>56</v>
      </c>
      <c r="AK178" s="272" t="str">
        <f>IF(INDEX('ordem de passagem'!B$13:B$132,MATCH(ajuizamento!$AJ178,'ordem de passagem'!$A$13:$A$132))=0,"",INDEX('ordem de passagem'!B$13:B$132,MATCH(ajuizamento!$AJ178,'ordem de passagem'!$A$13:$A$132)))</f>
        <v/>
      </c>
      <c r="AL178" s="273" t="str">
        <f>IF(INDEX('ordem de passagem'!C$13:C$132,MATCH(ajuizamento!$AJ178,'ordem de passagem'!$A$13:$A$132))=0,"",INDEX('ordem de passagem'!C$13:C$132,MATCH(ajuizamento!$AJ178,'ordem de passagem'!$A$13:$A$132)))</f>
        <v/>
      </c>
      <c r="AM178" s="273"/>
      <c r="AN178" s="273"/>
      <c r="AO178" s="273"/>
      <c r="AP178" s="273"/>
      <c r="AQ178" s="273"/>
      <c r="AR178" s="273"/>
      <c r="AS178" s="274" t="str">
        <f>IF(INDEX('ordem de passagem'!D$13:D$132,MATCH(ajuizamento!$AJ178,'ordem de passagem'!$A$13:$A$132))=0,"",INDEX('ordem de passagem'!D$13:D$132,MATCH(ajuizamento!$AJ178,'ordem de passagem'!$A$13:$A$132)))</f>
        <v/>
      </c>
      <c r="AT178" s="274"/>
      <c r="AU178" s="274"/>
      <c r="AV178" s="274"/>
      <c r="AW178" s="274"/>
      <c r="AX178" s="274"/>
      <c r="AY178" s="274"/>
      <c r="AZ178" s="274" t="str">
        <f>IF(INDEX('ordem de passagem'!E$13:E$132,MATCH(ajuizamento!$AJ178,'ordem de passagem'!$A$13:$A$132))=0,"",INDEX('ordem de passagem'!E$13:E$132,MATCH(ajuizamento!$AJ178,'ordem de passagem'!$A$13:$A$132)))</f>
        <v/>
      </c>
      <c r="BA178" s="274"/>
      <c r="BB178" s="274"/>
      <c r="BC178" s="274"/>
      <c r="BD178" s="274"/>
      <c r="BE178" s="275" t="str">
        <f>IF(INDEX('ordem de passagem'!F$13:F$132,MATCH(ajuizamento!$AJ178,'ordem de passagem'!$A$13:$A$132))=0,"",INDEX('ordem de passagem'!F$13:F$132,MATCH(ajuizamento!$AJ178,'ordem de passagem'!$A$13:$A$132)))</f>
        <v/>
      </c>
      <c r="BF178" s="276"/>
      <c r="BG178" s="277"/>
      <c r="BH178" s="275" t="str">
        <f>IF(INDEX('ordem de passagem'!G$13:G$132,MATCH(ajuizamento!$AJ178,'ordem de passagem'!$A$13:$A$132))=0,"",INDEX('ordem de passagem'!G$13:G$132,MATCH(ajuizamento!$AJ178,'ordem de passagem'!$A$13:$A$132)))</f>
        <v/>
      </c>
      <c r="BI178" s="276"/>
      <c r="BJ178" s="276"/>
      <c r="BK178" s="277"/>
      <c r="BL178" s="74" t="str">
        <f>IF(AL178="","",AE178)</f>
        <v/>
      </c>
      <c r="BM178" s="162"/>
      <c r="BN178" s="162"/>
      <c r="BO178" s="162"/>
      <c r="BP178" s="162"/>
      <c r="BQ178" s="162"/>
      <c r="BR178" s="162"/>
      <c r="BS178" s="162"/>
      <c r="BT178" s="162"/>
      <c r="BU178" s="162"/>
      <c r="BV178" s="162"/>
      <c r="BW178" s="162"/>
      <c r="BX178" s="172"/>
      <c r="BY178" s="174" t="str">
        <f t="shared" si="668"/>
        <v/>
      </c>
      <c r="BZ178" s="245" t="str">
        <f t="shared" si="801"/>
        <v/>
      </c>
      <c r="CA178" s="263"/>
    </row>
    <row r="179" spans="1:79" ht="19.8" customHeight="1" x14ac:dyDescent="0.3">
      <c r="A179" s="154" t="str">
        <f t="shared" si="669"/>
        <v>00:00:00,00</v>
      </c>
      <c r="B179" s="154" t="str">
        <f t="shared" si="670"/>
        <v>00:00:00,00</v>
      </c>
      <c r="C179" s="154" t="str">
        <f t="shared" si="671"/>
        <v>00:00:00,00</v>
      </c>
      <c r="D179" s="154" t="str">
        <f t="shared" si="672"/>
        <v>00:00:00,00</v>
      </c>
      <c r="E179" s="154" t="str">
        <f t="shared" si="673"/>
        <v>00:00:00,00</v>
      </c>
      <c r="F179" s="154" t="str">
        <f t="shared" si="674"/>
        <v>00:00:00,00</v>
      </c>
      <c r="G179" s="154" t="str">
        <f t="shared" si="675"/>
        <v>00:00:00,00</v>
      </c>
      <c r="H179" s="154" t="str">
        <f t="shared" si="676"/>
        <v>00:00:00,00</v>
      </c>
      <c r="I179" s="154" t="str">
        <f t="shared" si="677"/>
        <v>00:00:00,00</v>
      </c>
      <c r="J179" s="154" t="str">
        <f t="shared" si="678"/>
        <v>00:00:00,00</v>
      </c>
      <c r="K179" s="154" t="str">
        <f t="shared" si="679"/>
        <v>00:00:00,00</v>
      </c>
      <c r="L179" s="164">
        <f t="shared" si="680"/>
        <v>0</v>
      </c>
      <c r="M179" s="164" t="str">
        <f t="shared" si="681"/>
        <v>00</v>
      </c>
      <c r="N179" s="168">
        <f t="shared" si="664"/>
        <v>0</v>
      </c>
      <c r="O179" s="164" t="str">
        <f t="shared" si="682"/>
        <v/>
      </c>
      <c r="P179" s="171" t="str">
        <f t="shared" si="665"/>
        <v>0:00,00</v>
      </c>
      <c r="Q179" s="171" t="str">
        <f t="shared" si="666"/>
        <v>00:00,00</v>
      </c>
      <c r="R179" s="171" t="str">
        <f t="shared" si="683"/>
        <v>00:00,</v>
      </c>
      <c r="S179" s="270"/>
      <c r="T179" s="270"/>
      <c r="U179" s="281"/>
      <c r="V179" s="281"/>
      <c r="W179" s="281"/>
      <c r="X179" s="281"/>
      <c r="Y179" s="264"/>
      <c r="Z179" s="264"/>
      <c r="AA179" s="264"/>
      <c r="AB179" s="264"/>
      <c r="AC179" s="65">
        <f t="shared" ref="AC179" si="877">AJ178</f>
        <v>56</v>
      </c>
      <c r="AD179" s="65" t="str">
        <f t="shared" ref="AD179" si="878">AK178</f>
        <v/>
      </c>
      <c r="AE179" s="65" t="s">
        <v>113</v>
      </c>
      <c r="AF179" s="246"/>
      <c r="AG179" s="246"/>
      <c r="AH179" s="246"/>
      <c r="AI179" s="244"/>
      <c r="AJ179" s="271"/>
      <c r="AK179" s="272"/>
      <c r="AL179" s="273"/>
      <c r="AM179" s="273"/>
      <c r="AN179" s="273"/>
      <c r="AO179" s="273"/>
      <c r="AP179" s="273"/>
      <c r="AQ179" s="273"/>
      <c r="AR179" s="273"/>
      <c r="AS179" s="274"/>
      <c r="AT179" s="274"/>
      <c r="AU179" s="274"/>
      <c r="AV179" s="274"/>
      <c r="AW179" s="274"/>
      <c r="AX179" s="274"/>
      <c r="AY179" s="274"/>
      <c r="AZ179" s="274"/>
      <c r="BA179" s="274"/>
      <c r="BB179" s="274"/>
      <c r="BC179" s="274"/>
      <c r="BD179" s="274"/>
      <c r="BE179" s="275"/>
      <c r="BF179" s="276"/>
      <c r="BG179" s="277"/>
      <c r="BH179" s="275"/>
      <c r="BI179" s="276"/>
      <c r="BJ179" s="276"/>
      <c r="BK179" s="277"/>
      <c r="BL179" s="74" t="str">
        <f>IF(AL178="","",AE179)</f>
        <v/>
      </c>
      <c r="BM179" s="163"/>
      <c r="BN179" s="163"/>
      <c r="BO179" s="163"/>
      <c r="BP179" s="163"/>
      <c r="BQ179" s="163"/>
      <c r="BR179" s="163"/>
      <c r="BS179" s="163"/>
      <c r="BT179" s="163"/>
      <c r="BU179" s="163"/>
      <c r="BV179" s="163"/>
      <c r="BW179" s="163"/>
      <c r="BX179" s="172"/>
      <c r="BY179" s="174" t="str">
        <f t="shared" si="668"/>
        <v/>
      </c>
      <c r="BZ179" s="245"/>
      <c r="CA179" s="263"/>
    </row>
    <row r="180" spans="1:79" ht="19.8" customHeight="1" x14ac:dyDescent="0.3">
      <c r="A180" s="154" t="str">
        <f t="shared" si="669"/>
        <v>00:00:00,00</v>
      </c>
      <c r="B180" s="154" t="str">
        <f t="shared" si="670"/>
        <v>00:00:00,00</v>
      </c>
      <c r="C180" s="154" t="str">
        <f t="shared" si="671"/>
        <v>00:00:00,00</v>
      </c>
      <c r="D180" s="154" t="str">
        <f t="shared" si="672"/>
        <v>00:00:00,00</v>
      </c>
      <c r="E180" s="154" t="str">
        <f t="shared" si="673"/>
        <v>00:00:00,00</v>
      </c>
      <c r="F180" s="154" t="str">
        <f t="shared" si="674"/>
        <v>00:00:00,00</v>
      </c>
      <c r="G180" s="154" t="str">
        <f t="shared" si="675"/>
        <v>00:00:00,00</v>
      </c>
      <c r="H180" s="154" t="str">
        <f t="shared" si="676"/>
        <v>00:00:00,00</v>
      </c>
      <c r="I180" s="154" t="str">
        <f t="shared" si="677"/>
        <v>00:00:00,00</v>
      </c>
      <c r="J180" s="154" t="str">
        <f t="shared" si="678"/>
        <v>00:00:00,00</v>
      </c>
      <c r="K180" s="154" t="str">
        <f t="shared" si="679"/>
        <v>00:00:00,00</v>
      </c>
      <c r="L180" s="164">
        <f t="shared" si="680"/>
        <v>0</v>
      </c>
      <c r="M180" s="164" t="str">
        <f t="shared" si="681"/>
        <v>00</v>
      </c>
      <c r="N180" s="168">
        <f t="shared" si="664"/>
        <v>0</v>
      </c>
      <c r="O180" s="164" t="str">
        <f t="shared" si="682"/>
        <v/>
      </c>
      <c r="P180" s="171" t="str">
        <f t="shared" si="665"/>
        <v>0:00,00</v>
      </c>
      <c r="Q180" s="171" t="str">
        <f t="shared" si="666"/>
        <v>00:00,00</v>
      </c>
      <c r="R180" s="171" t="str">
        <f t="shared" si="683"/>
        <v>00:00,</v>
      </c>
      <c r="S180" s="270"/>
      <c r="T180" s="270"/>
      <c r="U180" s="281"/>
      <c r="V180" s="281"/>
      <c r="W180" s="281"/>
      <c r="X180" s="281"/>
      <c r="Y180" s="264"/>
      <c r="Z180" s="264"/>
      <c r="AA180" s="264"/>
      <c r="AB180" s="264"/>
      <c r="AC180" s="65">
        <f t="shared" ref="AC180:AD180" si="879">AJ178</f>
        <v>56</v>
      </c>
      <c r="AD180" s="65" t="str">
        <f t="shared" si="879"/>
        <v/>
      </c>
      <c r="AE180" s="65" t="s">
        <v>114</v>
      </c>
      <c r="AF180" s="246"/>
      <c r="AG180" s="246"/>
      <c r="AH180" s="246"/>
      <c r="AI180" s="244"/>
      <c r="AJ180" s="271"/>
      <c r="AK180" s="272"/>
      <c r="AL180" s="273"/>
      <c r="AM180" s="273"/>
      <c r="AN180" s="273"/>
      <c r="AO180" s="273"/>
      <c r="AP180" s="273"/>
      <c r="AQ180" s="273"/>
      <c r="AR180" s="273"/>
      <c r="AS180" s="274"/>
      <c r="AT180" s="274"/>
      <c r="AU180" s="274"/>
      <c r="AV180" s="274"/>
      <c r="AW180" s="274"/>
      <c r="AX180" s="274"/>
      <c r="AY180" s="274"/>
      <c r="AZ180" s="274"/>
      <c r="BA180" s="274"/>
      <c r="BB180" s="274"/>
      <c r="BC180" s="274"/>
      <c r="BD180" s="274"/>
      <c r="BE180" s="278"/>
      <c r="BF180" s="279"/>
      <c r="BG180" s="280"/>
      <c r="BH180" s="278"/>
      <c r="BI180" s="279"/>
      <c r="BJ180" s="279"/>
      <c r="BK180" s="280"/>
      <c r="BL180" s="74" t="str">
        <f>IF(AL178="","",AE180)</f>
        <v/>
      </c>
      <c r="BM180" s="163"/>
      <c r="BN180" s="163"/>
      <c r="BO180" s="163"/>
      <c r="BP180" s="163"/>
      <c r="BQ180" s="163"/>
      <c r="BR180" s="163"/>
      <c r="BS180" s="163"/>
      <c r="BT180" s="163"/>
      <c r="BU180" s="163"/>
      <c r="BV180" s="163"/>
      <c r="BW180" s="163"/>
      <c r="BX180" s="172"/>
      <c r="BY180" s="174" t="str">
        <f t="shared" si="668"/>
        <v/>
      </c>
      <c r="BZ180" s="245"/>
      <c r="CA180" s="263"/>
    </row>
    <row r="181" spans="1:79" ht="19.8" customHeight="1" x14ac:dyDescent="0.3">
      <c r="A181" s="154" t="str">
        <f t="shared" si="669"/>
        <v>00:00:00,00</v>
      </c>
      <c r="B181" s="154" t="str">
        <f t="shared" si="670"/>
        <v>00:00:00,00</v>
      </c>
      <c r="C181" s="154" t="str">
        <f t="shared" si="671"/>
        <v>00:00:00,00</v>
      </c>
      <c r="D181" s="154" t="str">
        <f t="shared" si="672"/>
        <v>00:00:00,00</v>
      </c>
      <c r="E181" s="154" t="str">
        <f t="shared" si="673"/>
        <v>00:00:00,00</v>
      </c>
      <c r="F181" s="154" t="str">
        <f t="shared" si="674"/>
        <v>00:00:00,00</v>
      </c>
      <c r="G181" s="154" t="str">
        <f t="shared" si="675"/>
        <v>00:00:00,00</v>
      </c>
      <c r="H181" s="154" t="str">
        <f t="shared" si="676"/>
        <v>00:00:00,00</v>
      </c>
      <c r="I181" s="154" t="str">
        <f t="shared" si="677"/>
        <v>00:00:00,00</v>
      </c>
      <c r="J181" s="154" t="str">
        <f t="shared" si="678"/>
        <v>00:00:00,00</v>
      </c>
      <c r="K181" s="154" t="str">
        <f t="shared" si="679"/>
        <v>00:00:00,00</v>
      </c>
      <c r="L181" s="164">
        <f t="shared" si="680"/>
        <v>0</v>
      </c>
      <c r="M181" s="164" t="str">
        <f t="shared" si="681"/>
        <v>00</v>
      </c>
      <c r="N181" s="168">
        <f t="shared" si="664"/>
        <v>0</v>
      </c>
      <c r="O181" s="164" t="str">
        <f t="shared" si="682"/>
        <v/>
      </c>
      <c r="P181" s="171" t="str">
        <f t="shared" si="665"/>
        <v>0:00,00</v>
      </c>
      <c r="Q181" s="171" t="str">
        <f t="shared" si="666"/>
        <v>00:00,00</v>
      </c>
      <c r="R181" s="171" t="str">
        <f t="shared" si="683"/>
        <v>00:00,</v>
      </c>
      <c r="S181" s="270" t="str">
        <f t="shared" ref="S181" si="880">U181&amp;V181&amp;W181&amp;X181</f>
        <v/>
      </c>
      <c r="T181" s="270" t="str">
        <f>U181&amp;V181&amp;W181&amp;X181&amp;BE181&amp;BH181</f>
        <v/>
      </c>
      <c r="U181" s="281" t="str">
        <f t="shared" ref="U181" si="881">IF(Y181="","",RANK(Y181,$Y$13:$Y$372,1))</f>
        <v/>
      </c>
      <c r="V181" s="281" t="str">
        <f t="shared" ref="V181" si="882">IF(Z181="","",RANK(Z181,$Z$13:$Z$372,1))</f>
        <v/>
      </c>
      <c r="W181" s="281" t="str">
        <f t="shared" ref="W181" si="883">IF(AA181="","",RANK(AA181,$AA$13:$AA$372,1))</f>
        <v/>
      </c>
      <c r="X181" s="281" t="str">
        <f t="shared" ref="X181" si="884">IF(AB181="","",RANK(AB181,$AB$13:$AB$372,1))</f>
        <v/>
      </c>
      <c r="Y181" s="264" t="str">
        <f t="shared" ref="Y181:AB181" si="885">IFERROR(IF(AND($BE181=Y$12,$BH181=Y$11),$BZ181,""),"")</f>
        <v/>
      </c>
      <c r="Z181" s="264" t="str">
        <f t="shared" si="885"/>
        <v/>
      </c>
      <c r="AA181" s="264" t="str">
        <f t="shared" si="885"/>
        <v/>
      </c>
      <c r="AB181" s="264" t="str">
        <f t="shared" si="885"/>
        <v/>
      </c>
      <c r="AC181" s="65">
        <f t="shared" ref="AC181" si="886">AJ181</f>
        <v>57</v>
      </c>
      <c r="AD181" s="65" t="str">
        <f t="shared" ref="AD181" si="887">AK181</f>
        <v/>
      </c>
      <c r="AE181" s="65" t="s">
        <v>112</v>
      </c>
      <c r="AF181" s="246" t="str">
        <f t="shared" ref="AF181" si="888">BY181</f>
        <v/>
      </c>
      <c r="AG181" s="246" t="str">
        <f t="shared" ref="AG181" si="889">BY182</f>
        <v/>
      </c>
      <c r="AH181" s="246" t="str">
        <f t="shared" ref="AH181" si="890">BY183</f>
        <v/>
      </c>
      <c r="AI181" s="244">
        <f t="shared" ref="AI181" si="891">IF(BZ181="",0,1)</f>
        <v>0</v>
      </c>
      <c r="AJ181" s="271">
        <v>57</v>
      </c>
      <c r="AK181" s="272" t="str">
        <f>IF(INDEX('ordem de passagem'!B$13:B$132,MATCH(ajuizamento!$AJ181,'ordem de passagem'!$A$13:$A$132))=0,"",INDEX('ordem de passagem'!B$13:B$132,MATCH(ajuizamento!$AJ181,'ordem de passagem'!$A$13:$A$132)))</f>
        <v/>
      </c>
      <c r="AL181" s="273" t="str">
        <f>IF(INDEX('ordem de passagem'!C$13:C$132,MATCH(ajuizamento!$AJ181,'ordem de passagem'!$A$13:$A$132))=0,"",INDEX('ordem de passagem'!C$13:C$132,MATCH(ajuizamento!$AJ181,'ordem de passagem'!$A$13:$A$132)))</f>
        <v/>
      </c>
      <c r="AM181" s="273"/>
      <c r="AN181" s="273"/>
      <c r="AO181" s="273"/>
      <c r="AP181" s="273"/>
      <c r="AQ181" s="273"/>
      <c r="AR181" s="273"/>
      <c r="AS181" s="274" t="str">
        <f>IF(INDEX('ordem de passagem'!D$13:D$132,MATCH(ajuizamento!$AJ181,'ordem de passagem'!$A$13:$A$132))=0,"",INDEX('ordem de passagem'!D$13:D$132,MATCH(ajuizamento!$AJ181,'ordem de passagem'!$A$13:$A$132)))</f>
        <v/>
      </c>
      <c r="AT181" s="274"/>
      <c r="AU181" s="274"/>
      <c r="AV181" s="274"/>
      <c r="AW181" s="274"/>
      <c r="AX181" s="274"/>
      <c r="AY181" s="274"/>
      <c r="AZ181" s="274" t="str">
        <f>IF(INDEX('ordem de passagem'!E$13:E$132,MATCH(ajuizamento!$AJ181,'ordem de passagem'!$A$13:$A$132))=0,"",INDEX('ordem de passagem'!E$13:E$132,MATCH(ajuizamento!$AJ181,'ordem de passagem'!$A$13:$A$132)))</f>
        <v/>
      </c>
      <c r="BA181" s="274"/>
      <c r="BB181" s="274"/>
      <c r="BC181" s="274"/>
      <c r="BD181" s="274"/>
      <c r="BE181" s="275" t="str">
        <f>IF(INDEX('ordem de passagem'!F$13:F$132,MATCH(ajuizamento!$AJ181,'ordem de passagem'!$A$13:$A$132))=0,"",INDEX('ordem de passagem'!F$13:F$132,MATCH(ajuizamento!$AJ181,'ordem de passagem'!$A$13:$A$132)))</f>
        <v/>
      </c>
      <c r="BF181" s="276"/>
      <c r="BG181" s="277"/>
      <c r="BH181" s="275" t="str">
        <f>IF(INDEX('ordem de passagem'!G$13:G$132,MATCH(ajuizamento!$AJ181,'ordem de passagem'!$A$13:$A$132))=0,"",INDEX('ordem de passagem'!G$13:G$132,MATCH(ajuizamento!$AJ181,'ordem de passagem'!$A$13:$A$132)))</f>
        <v/>
      </c>
      <c r="BI181" s="276"/>
      <c r="BJ181" s="276"/>
      <c r="BK181" s="277"/>
      <c r="BL181" s="74" t="str">
        <f>IF(AL181="","",AE181)</f>
        <v/>
      </c>
      <c r="BM181" s="162"/>
      <c r="BN181" s="162"/>
      <c r="BO181" s="162"/>
      <c r="BP181" s="162"/>
      <c r="BQ181" s="162"/>
      <c r="BR181" s="162"/>
      <c r="BS181" s="162"/>
      <c r="BT181" s="162"/>
      <c r="BU181" s="162"/>
      <c r="BV181" s="162"/>
      <c r="BW181" s="162"/>
      <c r="BX181" s="172"/>
      <c r="BY181" s="174" t="str">
        <f t="shared" si="668"/>
        <v/>
      </c>
      <c r="BZ181" s="245" t="str">
        <f t="shared" si="801"/>
        <v/>
      </c>
      <c r="CA181" s="263"/>
    </row>
    <row r="182" spans="1:79" ht="19.8" customHeight="1" x14ac:dyDescent="0.3">
      <c r="A182" s="154" t="str">
        <f t="shared" si="669"/>
        <v>00:00:00,00</v>
      </c>
      <c r="B182" s="154" t="str">
        <f t="shared" si="670"/>
        <v>00:00:00,00</v>
      </c>
      <c r="C182" s="154" t="str">
        <f t="shared" si="671"/>
        <v>00:00:00,00</v>
      </c>
      <c r="D182" s="154" t="str">
        <f t="shared" si="672"/>
        <v>00:00:00,00</v>
      </c>
      <c r="E182" s="154" t="str">
        <f t="shared" si="673"/>
        <v>00:00:00,00</v>
      </c>
      <c r="F182" s="154" t="str">
        <f t="shared" si="674"/>
        <v>00:00:00,00</v>
      </c>
      <c r="G182" s="154" t="str">
        <f t="shared" si="675"/>
        <v>00:00:00,00</v>
      </c>
      <c r="H182" s="154" t="str">
        <f t="shared" si="676"/>
        <v>00:00:00,00</v>
      </c>
      <c r="I182" s="154" t="str">
        <f t="shared" si="677"/>
        <v>00:00:00,00</v>
      </c>
      <c r="J182" s="154" t="str">
        <f t="shared" si="678"/>
        <v>00:00:00,00</v>
      </c>
      <c r="K182" s="154" t="str">
        <f t="shared" si="679"/>
        <v>00:00:00,00</v>
      </c>
      <c r="L182" s="164">
        <f t="shared" si="680"/>
        <v>0</v>
      </c>
      <c r="M182" s="164" t="str">
        <f t="shared" si="681"/>
        <v>00</v>
      </c>
      <c r="N182" s="168">
        <f t="shared" si="664"/>
        <v>0</v>
      </c>
      <c r="O182" s="164" t="str">
        <f t="shared" si="682"/>
        <v/>
      </c>
      <c r="P182" s="171" t="str">
        <f t="shared" si="665"/>
        <v>0:00,00</v>
      </c>
      <c r="Q182" s="171" t="str">
        <f t="shared" si="666"/>
        <v>00:00,00</v>
      </c>
      <c r="R182" s="171" t="str">
        <f t="shared" si="683"/>
        <v>00:00,</v>
      </c>
      <c r="S182" s="270"/>
      <c r="T182" s="270"/>
      <c r="U182" s="281"/>
      <c r="V182" s="281"/>
      <c r="W182" s="281"/>
      <c r="X182" s="281"/>
      <c r="Y182" s="264"/>
      <c r="Z182" s="264"/>
      <c r="AA182" s="264"/>
      <c r="AB182" s="264"/>
      <c r="AC182" s="65">
        <f t="shared" ref="AC182" si="892">AJ181</f>
        <v>57</v>
      </c>
      <c r="AD182" s="65" t="str">
        <f t="shared" ref="AD182" si="893">AK181</f>
        <v/>
      </c>
      <c r="AE182" s="65" t="s">
        <v>113</v>
      </c>
      <c r="AF182" s="246"/>
      <c r="AG182" s="246"/>
      <c r="AH182" s="246"/>
      <c r="AI182" s="244"/>
      <c r="AJ182" s="271"/>
      <c r="AK182" s="272"/>
      <c r="AL182" s="273"/>
      <c r="AM182" s="273"/>
      <c r="AN182" s="273"/>
      <c r="AO182" s="273"/>
      <c r="AP182" s="273"/>
      <c r="AQ182" s="273"/>
      <c r="AR182" s="273"/>
      <c r="AS182" s="274"/>
      <c r="AT182" s="274"/>
      <c r="AU182" s="274"/>
      <c r="AV182" s="274"/>
      <c r="AW182" s="274"/>
      <c r="AX182" s="274"/>
      <c r="AY182" s="274"/>
      <c r="AZ182" s="274"/>
      <c r="BA182" s="274"/>
      <c r="BB182" s="274"/>
      <c r="BC182" s="274"/>
      <c r="BD182" s="274"/>
      <c r="BE182" s="275"/>
      <c r="BF182" s="276"/>
      <c r="BG182" s="277"/>
      <c r="BH182" s="275"/>
      <c r="BI182" s="276"/>
      <c r="BJ182" s="276"/>
      <c r="BK182" s="277"/>
      <c r="BL182" s="74" t="str">
        <f>IF(AL181="","",AE182)</f>
        <v/>
      </c>
      <c r="BM182" s="163"/>
      <c r="BN182" s="163"/>
      <c r="BO182" s="163"/>
      <c r="BP182" s="163"/>
      <c r="BQ182" s="163"/>
      <c r="BR182" s="163"/>
      <c r="BS182" s="163"/>
      <c r="BT182" s="163"/>
      <c r="BU182" s="163"/>
      <c r="BV182" s="163"/>
      <c r="BW182" s="163"/>
      <c r="BX182" s="172"/>
      <c r="BY182" s="174" t="str">
        <f t="shared" si="668"/>
        <v/>
      </c>
      <c r="BZ182" s="245"/>
      <c r="CA182" s="263"/>
    </row>
    <row r="183" spans="1:79" ht="19.8" customHeight="1" x14ac:dyDescent="0.3">
      <c r="A183" s="154" t="str">
        <f t="shared" si="669"/>
        <v>00:00:00,00</v>
      </c>
      <c r="B183" s="154" t="str">
        <f t="shared" si="670"/>
        <v>00:00:00,00</v>
      </c>
      <c r="C183" s="154" t="str">
        <f t="shared" si="671"/>
        <v>00:00:00,00</v>
      </c>
      <c r="D183" s="154" t="str">
        <f t="shared" si="672"/>
        <v>00:00:00,00</v>
      </c>
      <c r="E183" s="154" t="str">
        <f t="shared" si="673"/>
        <v>00:00:00,00</v>
      </c>
      <c r="F183" s="154" t="str">
        <f t="shared" si="674"/>
        <v>00:00:00,00</v>
      </c>
      <c r="G183" s="154" t="str">
        <f t="shared" si="675"/>
        <v>00:00:00,00</v>
      </c>
      <c r="H183" s="154" t="str">
        <f t="shared" si="676"/>
        <v>00:00:00,00</v>
      </c>
      <c r="I183" s="154" t="str">
        <f t="shared" si="677"/>
        <v>00:00:00,00</v>
      </c>
      <c r="J183" s="154" t="str">
        <f t="shared" si="678"/>
        <v>00:00:00,00</v>
      </c>
      <c r="K183" s="154" t="str">
        <f t="shared" si="679"/>
        <v>00:00:00,00</v>
      </c>
      <c r="L183" s="164">
        <f t="shared" si="680"/>
        <v>0</v>
      </c>
      <c r="M183" s="164" t="str">
        <f t="shared" si="681"/>
        <v>00</v>
      </c>
      <c r="N183" s="168">
        <f t="shared" si="664"/>
        <v>0</v>
      </c>
      <c r="O183" s="164" t="str">
        <f t="shared" si="682"/>
        <v/>
      </c>
      <c r="P183" s="171" t="str">
        <f t="shared" si="665"/>
        <v>0:00,00</v>
      </c>
      <c r="Q183" s="171" t="str">
        <f t="shared" si="666"/>
        <v>00:00,00</v>
      </c>
      <c r="R183" s="171" t="str">
        <f t="shared" si="683"/>
        <v>00:00,</v>
      </c>
      <c r="S183" s="270"/>
      <c r="T183" s="270"/>
      <c r="U183" s="281"/>
      <c r="V183" s="281"/>
      <c r="W183" s="281"/>
      <c r="X183" s="281"/>
      <c r="Y183" s="264"/>
      <c r="Z183" s="264"/>
      <c r="AA183" s="264"/>
      <c r="AB183" s="264"/>
      <c r="AC183" s="65">
        <f t="shared" ref="AC183:AD183" si="894">AJ181</f>
        <v>57</v>
      </c>
      <c r="AD183" s="65" t="str">
        <f t="shared" si="894"/>
        <v/>
      </c>
      <c r="AE183" s="65" t="s">
        <v>114</v>
      </c>
      <c r="AF183" s="246"/>
      <c r="AG183" s="246"/>
      <c r="AH183" s="246"/>
      <c r="AI183" s="244"/>
      <c r="AJ183" s="271"/>
      <c r="AK183" s="272"/>
      <c r="AL183" s="273"/>
      <c r="AM183" s="273"/>
      <c r="AN183" s="273"/>
      <c r="AO183" s="273"/>
      <c r="AP183" s="273"/>
      <c r="AQ183" s="273"/>
      <c r="AR183" s="273"/>
      <c r="AS183" s="274"/>
      <c r="AT183" s="274"/>
      <c r="AU183" s="274"/>
      <c r="AV183" s="274"/>
      <c r="AW183" s="274"/>
      <c r="AX183" s="274"/>
      <c r="AY183" s="274"/>
      <c r="AZ183" s="274"/>
      <c r="BA183" s="274"/>
      <c r="BB183" s="274"/>
      <c r="BC183" s="274"/>
      <c r="BD183" s="274"/>
      <c r="BE183" s="278"/>
      <c r="BF183" s="279"/>
      <c r="BG183" s="280"/>
      <c r="BH183" s="278"/>
      <c r="BI183" s="279"/>
      <c r="BJ183" s="279"/>
      <c r="BK183" s="280"/>
      <c r="BL183" s="74" t="str">
        <f>IF(AL181="","",AE183)</f>
        <v/>
      </c>
      <c r="BM183" s="163"/>
      <c r="BN183" s="163"/>
      <c r="BO183" s="163"/>
      <c r="BP183" s="163"/>
      <c r="BQ183" s="163"/>
      <c r="BR183" s="163"/>
      <c r="BS183" s="163"/>
      <c r="BT183" s="163"/>
      <c r="BU183" s="163"/>
      <c r="BV183" s="163"/>
      <c r="BW183" s="163"/>
      <c r="BX183" s="172"/>
      <c r="BY183" s="174" t="str">
        <f t="shared" si="668"/>
        <v/>
      </c>
      <c r="BZ183" s="245"/>
      <c r="CA183" s="263"/>
    </row>
    <row r="184" spans="1:79" ht="19.8" customHeight="1" x14ac:dyDescent="0.3">
      <c r="A184" s="154" t="str">
        <f t="shared" si="669"/>
        <v>00:00:00,00</v>
      </c>
      <c r="B184" s="154" t="str">
        <f t="shared" si="670"/>
        <v>00:00:00,00</v>
      </c>
      <c r="C184" s="154" t="str">
        <f t="shared" si="671"/>
        <v>00:00:00,00</v>
      </c>
      <c r="D184" s="154" t="str">
        <f t="shared" si="672"/>
        <v>00:00:00,00</v>
      </c>
      <c r="E184" s="154" t="str">
        <f t="shared" si="673"/>
        <v>00:00:00,00</v>
      </c>
      <c r="F184" s="154" t="str">
        <f t="shared" si="674"/>
        <v>00:00:00,00</v>
      </c>
      <c r="G184" s="154" t="str">
        <f t="shared" si="675"/>
        <v>00:00:00,00</v>
      </c>
      <c r="H184" s="154" t="str">
        <f t="shared" si="676"/>
        <v>00:00:00,00</v>
      </c>
      <c r="I184" s="154" t="str">
        <f t="shared" si="677"/>
        <v>00:00:00,00</v>
      </c>
      <c r="J184" s="154" t="str">
        <f t="shared" si="678"/>
        <v>00:00:00,00</v>
      </c>
      <c r="K184" s="154" t="str">
        <f t="shared" si="679"/>
        <v>00:00:00,00</v>
      </c>
      <c r="L184" s="164">
        <f t="shared" si="680"/>
        <v>0</v>
      </c>
      <c r="M184" s="164" t="str">
        <f t="shared" si="681"/>
        <v>00</v>
      </c>
      <c r="N184" s="168">
        <f t="shared" si="664"/>
        <v>0</v>
      </c>
      <c r="O184" s="164" t="str">
        <f t="shared" si="682"/>
        <v/>
      </c>
      <c r="P184" s="171" t="str">
        <f t="shared" si="665"/>
        <v>0:00,00</v>
      </c>
      <c r="Q184" s="171" t="str">
        <f t="shared" si="666"/>
        <v>00:00,00</v>
      </c>
      <c r="R184" s="171" t="str">
        <f t="shared" si="683"/>
        <v>00:00,</v>
      </c>
      <c r="S184" s="270" t="str">
        <f t="shared" ref="S184" si="895">U184&amp;V184&amp;W184&amp;X184</f>
        <v/>
      </c>
      <c r="T184" s="270" t="str">
        <f>U184&amp;V184&amp;W184&amp;X184&amp;BE184&amp;BH184</f>
        <v/>
      </c>
      <c r="U184" s="281" t="str">
        <f t="shared" ref="U184" si="896">IF(Y184="","",RANK(Y184,$Y$13:$Y$372,1))</f>
        <v/>
      </c>
      <c r="V184" s="281" t="str">
        <f t="shared" ref="V184" si="897">IF(Z184="","",RANK(Z184,$Z$13:$Z$372,1))</f>
        <v/>
      </c>
      <c r="W184" s="281" t="str">
        <f t="shared" ref="W184" si="898">IF(AA184="","",RANK(AA184,$AA$13:$AA$372,1))</f>
        <v/>
      </c>
      <c r="X184" s="281" t="str">
        <f t="shared" ref="X184" si="899">IF(AB184="","",RANK(AB184,$AB$13:$AB$372,1))</f>
        <v/>
      </c>
      <c r="Y184" s="264" t="str">
        <f t="shared" ref="Y184:AB184" si="900">IFERROR(IF(AND($BE184=Y$12,$BH184=Y$11),$BZ184,""),"")</f>
        <v/>
      </c>
      <c r="Z184" s="264" t="str">
        <f t="shared" si="900"/>
        <v/>
      </c>
      <c r="AA184" s="264" t="str">
        <f t="shared" si="900"/>
        <v/>
      </c>
      <c r="AB184" s="264" t="str">
        <f t="shared" si="900"/>
        <v/>
      </c>
      <c r="AC184" s="65">
        <f t="shared" ref="AC184" si="901">AJ184</f>
        <v>58</v>
      </c>
      <c r="AD184" s="65" t="str">
        <f t="shared" ref="AD184" si="902">AK184</f>
        <v/>
      </c>
      <c r="AE184" s="65" t="s">
        <v>112</v>
      </c>
      <c r="AF184" s="246" t="str">
        <f t="shared" ref="AF184" si="903">BY184</f>
        <v/>
      </c>
      <c r="AG184" s="246" t="str">
        <f t="shared" ref="AG184" si="904">BY185</f>
        <v/>
      </c>
      <c r="AH184" s="246" t="str">
        <f t="shared" ref="AH184" si="905">BY186</f>
        <v/>
      </c>
      <c r="AI184" s="244">
        <f t="shared" ref="AI184" si="906">IF(BZ184="",0,1)</f>
        <v>0</v>
      </c>
      <c r="AJ184" s="271">
        <v>58</v>
      </c>
      <c r="AK184" s="272" t="str">
        <f>IF(INDEX('ordem de passagem'!B$13:B$132,MATCH(ajuizamento!$AJ184,'ordem de passagem'!$A$13:$A$132))=0,"",INDEX('ordem de passagem'!B$13:B$132,MATCH(ajuizamento!$AJ184,'ordem de passagem'!$A$13:$A$132)))</f>
        <v/>
      </c>
      <c r="AL184" s="273" t="str">
        <f>IF(INDEX('ordem de passagem'!C$13:C$132,MATCH(ajuizamento!$AJ184,'ordem de passagem'!$A$13:$A$132))=0,"",INDEX('ordem de passagem'!C$13:C$132,MATCH(ajuizamento!$AJ184,'ordem de passagem'!$A$13:$A$132)))</f>
        <v/>
      </c>
      <c r="AM184" s="273"/>
      <c r="AN184" s="273"/>
      <c r="AO184" s="273"/>
      <c r="AP184" s="273"/>
      <c r="AQ184" s="273"/>
      <c r="AR184" s="273"/>
      <c r="AS184" s="274" t="str">
        <f>IF(INDEX('ordem de passagem'!D$13:D$132,MATCH(ajuizamento!$AJ184,'ordem de passagem'!$A$13:$A$132))=0,"",INDEX('ordem de passagem'!D$13:D$132,MATCH(ajuizamento!$AJ184,'ordem de passagem'!$A$13:$A$132)))</f>
        <v/>
      </c>
      <c r="AT184" s="274"/>
      <c r="AU184" s="274"/>
      <c r="AV184" s="274"/>
      <c r="AW184" s="274"/>
      <c r="AX184" s="274"/>
      <c r="AY184" s="274"/>
      <c r="AZ184" s="274" t="str">
        <f>IF(INDEX('ordem de passagem'!E$13:E$132,MATCH(ajuizamento!$AJ184,'ordem de passagem'!$A$13:$A$132))=0,"",INDEX('ordem de passagem'!E$13:E$132,MATCH(ajuizamento!$AJ184,'ordem de passagem'!$A$13:$A$132)))</f>
        <v/>
      </c>
      <c r="BA184" s="274"/>
      <c r="BB184" s="274"/>
      <c r="BC184" s="274"/>
      <c r="BD184" s="274"/>
      <c r="BE184" s="275" t="str">
        <f>IF(INDEX('ordem de passagem'!F$13:F$132,MATCH(ajuizamento!$AJ184,'ordem de passagem'!$A$13:$A$132))=0,"",INDEX('ordem de passagem'!F$13:F$132,MATCH(ajuizamento!$AJ184,'ordem de passagem'!$A$13:$A$132)))</f>
        <v/>
      </c>
      <c r="BF184" s="276"/>
      <c r="BG184" s="277"/>
      <c r="BH184" s="275" t="str">
        <f>IF(INDEX('ordem de passagem'!G$13:G$132,MATCH(ajuizamento!$AJ184,'ordem de passagem'!$A$13:$A$132))=0,"",INDEX('ordem de passagem'!G$13:G$132,MATCH(ajuizamento!$AJ184,'ordem de passagem'!$A$13:$A$132)))</f>
        <v/>
      </c>
      <c r="BI184" s="276"/>
      <c r="BJ184" s="276"/>
      <c r="BK184" s="277"/>
      <c r="BL184" s="74" t="str">
        <f>IF(AL184="","",AE184)</f>
        <v/>
      </c>
      <c r="BM184" s="162"/>
      <c r="BN184" s="162"/>
      <c r="BO184" s="162"/>
      <c r="BP184" s="162"/>
      <c r="BQ184" s="162"/>
      <c r="BR184" s="162"/>
      <c r="BS184" s="162"/>
      <c r="BT184" s="162"/>
      <c r="BU184" s="162"/>
      <c r="BV184" s="162"/>
      <c r="BW184" s="162"/>
      <c r="BX184" s="172"/>
      <c r="BY184" s="174" t="str">
        <f t="shared" si="668"/>
        <v/>
      </c>
      <c r="BZ184" s="245" t="str">
        <f t="shared" si="801"/>
        <v/>
      </c>
      <c r="CA184" s="263"/>
    </row>
    <row r="185" spans="1:79" ht="19.8" customHeight="1" x14ac:dyDescent="0.3">
      <c r="A185" s="154" t="str">
        <f t="shared" si="669"/>
        <v>00:00:00,00</v>
      </c>
      <c r="B185" s="154" t="str">
        <f t="shared" si="670"/>
        <v>00:00:00,00</v>
      </c>
      <c r="C185" s="154" t="str">
        <f t="shared" si="671"/>
        <v>00:00:00,00</v>
      </c>
      <c r="D185" s="154" t="str">
        <f t="shared" si="672"/>
        <v>00:00:00,00</v>
      </c>
      <c r="E185" s="154" t="str">
        <f t="shared" si="673"/>
        <v>00:00:00,00</v>
      </c>
      <c r="F185" s="154" t="str">
        <f t="shared" si="674"/>
        <v>00:00:00,00</v>
      </c>
      <c r="G185" s="154" t="str">
        <f t="shared" si="675"/>
        <v>00:00:00,00</v>
      </c>
      <c r="H185" s="154" t="str">
        <f t="shared" si="676"/>
        <v>00:00:00,00</v>
      </c>
      <c r="I185" s="154" t="str">
        <f t="shared" si="677"/>
        <v>00:00:00,00</v>
      </c>
      <c r="J185" s="154" t="str">
        <f t="shared" si="678"/>
        <v>00:00:00,00</v>
      </c>
      <c r="K185" s="154" t="str">
        <f t="shared" si="679"/>
        <v>00:00:00,00</v>
      </c>
      <c r="L185" s="164">
        <f t="shared" si="680"/>
        <v>0</v>
      </c>
      <c r="M185" s="164" t="str">
        <f t="shared" si="681"/>
        <v>00</v>
      </c>
      <c r="N185" s="168">
        <f t="shared" si="664"/>
        <v>0</v>
      </c>
      <c r="O185" s="164" t="str">
        <f t="shared" si="682"/>
        <v/>
      </c>
      <c r="P185" s="171" t="str">
        <f t="shared" si="665"/>
        <v>0:00,00</v>
      </c>
      <c r="Q185" s="171" t="str">
        <f t="shared" si="666"/>
        <v>00:00,00</v>
      </c>
      <c r="R185" s="171" t="str">
        <f t="shared" si="683"/>
        <v>00:00,</v>
      </c>
      <c r="S185" s="270"/>
      <c r="T185" s="270"/>
      <c r="U185" s="281"/>
      <c r="V185" s="281"/>
      <c r="W185" s="281"/>
      <c r="X185" s="281"/>
      <c r="Y185" s="264"/>
      <c r="Z185" s="264"/>
      <c r="AA185" s="264"/>
      <c r="AB185" s="264"/>
      <c r="AC185" s="65">
        <f t="shared" ref="AC185" si="907">AJ184</f>
        <v>58</v>
      </c>
      <c r="AD185" s="65" t="str">
        <f t="shared" ref="AD185" si="908">AK184</f>
        <v/>
      </c>
      <c r="AE185" s="65" t="s">
        <v>113</v>
      </c>
      <c r="AF185" s="246"/>
      <c r="AG185" s="246"/>
      <c r="AH185" s="246"/>
      <c r="AI185" s="244"/>
      <c r="AJ185" s="271"/>
      <c r="AK185" s="272"/>
      <c r="AL185" s="273"/>
      <c r="AM185" s="273"/>
      <c r="AN185" s="273"/>
      <c r="AO185" s="273"/>
      <c r="AP185" s="273"/>
      <c r="AQ185" s="273"/>
      <c r="AR185" s="273"/>
      <c r="AS185" s="274"/>
      <c r="AT185" s="274"/>
      <c r="AU185" s="274"/>
      <c r="AV185" s="274"/>
      <c r="AW185" s="274"/>
      <c r="AX185" s="274"/>
      <c r="AY185" s="274"/>
      <c r="AZ185" s="274"/>
      <c r="BA185" s="274"/>
      <c r="BB185" s="274"/>
      <c r="BC185" s="274"/>
      <c r="BD185" s="274"/>
      <c r="BE185" s="275"/>
      <c r="BF185" s="276"/>
      <c r="BG185" s="277"/>
      <c r="BH185" s="275"/>
      <c r="BI185" s="276"/>
      <c r="BJ185" s="276"/>
      <c r="BK185" s="277"/>
      <c r="BL185" s="74" t="str">
        <f>IF(AL184="","",AE185)</f>
        <v/>
      </c>
      <c r="BM185" s="163"/>
      <c r="BN185" s="163"/>
      <c r="BO185" s="163"/>
      <c r="BP185" s="163"/>
      <c r="BQ185" s="163"/>
      <c r="BR185" s="163"/>
      <c r="BS185" s="163"/>
      <c r="BT185" s="163"/>
      <c r="BU185" s="163"/>
      <c r="BV185" s="163"/>
      <c r="BW185" s="163"/>
      <c r="BX185" s="172"/>
      <c r="BY185" s="174" t="str">
        <f t="shared" si="668"/>
        <v/>
      </c>
      <c r="BZ185" s="245"/>
      <c r="CA185" s="263"/>
    </row>
    <row r="186" spans="1:79" ht="19.8" customHeight="1" x14ac:dyDescent="0.3">
      <c r="A186" s="154" t="str">
        <f t="shared" si="669"/>
        <v>00:00:00,00</v>
      </c>
      <c r="B186" s="154" t="str">
        <f t="shared" si="670"/>
        <v>00:00:00,00</v>
      </c>
      <c r="C186" s="154" t="str">
        <f t="shared" si="671"/>
        <v>00:00:00,00</v>
      </c>
      <c r="D186" s="154" t="str">
        <f t="shared" si="672"/>
        <v>00:00:00,00</v>
      </c>
      <c r="E186" s="154" t="str">
        <f t="shared" si="673"/>
        <v>00:00:00,00</v>
      </c>
      <c r="F186" s="154" t="str">
        <f t="shared" si="674"/>
        <v>00:00:00,00</v>
      </c>
      <c r="G186" s="154" t="str">
        <f t="shared" si="675"/>
        <v>00:00:00,00</v>
      </c>
      <c r="H186" s="154" t="str">
        <f t="shared" si="676"/>
        <v>00:00:00,00</v>
      </c>
      <c r="I186" s="154" t="str">
        <f t="shared" si="677"/>
        <v>00:00:00,00</v>
      </c>
      <c r="J186" s="154" t="str">
        <f t="shared" si="678"/>
        <v>00:00:00,00</v>
      </c>
      <c r="K186" s="154" t="str">
        <f t="shared" si="679"/>
        <v>00:00:00,00</v>
      </c>
      <c r="L186" s="164">
        <f t="shared" si="680"/>
        <v>0</v>
      </c>
      <c r="M186" s="164" t="str">
        <f t="shared" si="681"/>
        <v>00</v>
      </c>
      <c r="N186" s="168">
        <f t="shared" si="664"/>
        <v>0</v>
      </c>
      <c r="O186" s="164" t="str">
        <f t="shared" si="682"/>
        <v/>
      </c>
      <c r="P186" s="171" t="str">
        <f t="shared" si="665"/>
        <v>0:00,00</v>
      </c>
      <c r="Q186" s="171" t="str">
        <f t="shared" si="666"/>
        <v>00:00,00</v>
      </c>
      <c r="R186" s="171" t="str">
        <f t="shared" si="683"/>
        <v>00:00,</v>
      </c>
      <c r="S186" s="270"/>
      <c r="T186" s="270"/>
      <c r="U186" s="281"/>
      <c r="V186" s="281"/>
      <c r="W186" s="281"/>
      <c r="X186" s="281"/>
      <c r="Y186" s="264"/>
      <c r="Z186" s="264"/>
      <c r="AA186" s="264"/>
      <c r="AB186" s="264"/>
      <c r="AC186" s="65">
        <f t="shared" ref="AC186:AD186" si="909">AJ184</f>
        <v>58</v>
      </c>
      <c r="AD186" s="65" t="str">
        <f t="shared" si="909"/>
        <v/>
      </c>
      <c r="AE186" s="65" t="s">
        <v>114</v>
      </c>
      <c r="AF186" s="246"/>
      <c r="AG186" s="246"/>
      <c r="AH186" s="246"/>
      <c r="AI186" s="244"/>
      <c r="AJ186" s="271"/>
      <c r="AK186" s="272"/>
      <c r="AL186" s="273"/>
      <c r="AM186" s="273"/>
      <c r="AN186" s="273"/>
      <c r="AO186" s="273"/>
      <c r="AP186" s="273"/>
      <c r="AQ186" s="273"/>
      <c r="AR186" s="273"/>
      <c r="AS186" s="274"/>
      <c r="AT186" s="274"/>
      <c r="AU186" s="274"/>
      <c r="AV186" s="274"/>
      <c r="AW186" s="274"/>
      <c r="AX186" s="274"/>
      <c r="AY186" s="274"/>
      <c r="AZ186" s="274"/>
      <c r="BA186" s="274"/>
      <c r="BB186" s="274"/>
      <c r="BC186" s="274"/>
      <c r="BD186" s="274"/>
      <c r="BE186" s="278"/>
      <c r="BF186" s="279"/>
      <c r="BG186" s="280"/>
      <c r="BH186" s="278"/>
      <c r="BI186" s="279"/>
      <c r="BJ186" s="279"/>
      <c r="BK186" s="280"/>
      <c r="BL186" s="74" t="str">
        <f>IF(AL184="","",AE186)</f>
        <v/>
      </c>
      <c r="BM186" s="163"/>
      <c r="BN186" s="163"/>
      <c r="BO186" s="163"/>
      <c r="BP186" s="163"/>
      <c r="BQ186" s="163"/>
      <c r="BR186" s="163"/>
      <c r="BS186" s="163"/>
      <c r="BT186" s="163"/>
      <c r="BU186" s="163"/>
      <c r="BV186" s="163"/>
      <c r="BW186" s="163"/>
      <c r="BX186" s="172"/>
      <c r="BY186" s="174" t="str">
        <f t="shared" si="668"/>
        <v/>
      </c>
      <c r="BZ186" s="245"/>
      <c r="CA186" s="263"/>
    </row>
    <row r="187" spans="1:79" ht="19.8" customHeight="1" x14ac:dyDescent="0.3">
      <c r="A187" s="154" t="str">
        <f t="shared" si="669"/>
        <v>00:00:00,00</v>
      </c>
      <c r="B187" s="154" t="str">
        <f t="shared" si="670"/>
        <v>00:00:00,00</v>
      </c>
      <c r="C187" s="154" t="str">
        <f t="shared" si="671"/>
        <v>00:00:00,00</v>
      </c>
      <c r="D187" s="154" t="str">
        <f t="shared" si="672"/>
        <v>00:00:00,00</v>
      </c>
      <c r="E187" s="154" t="str">
        <f t="shared" si="673"/>
        <v>00:00:00,00</v>
      </c>
      <c r="F187" s="154" t="str">
        <f t="shared" si="674"/>
        <v>00:00:00,00</v>
      </c>
      <c r="G187" s="154" t="str">
        <f t="shared" si="675"/>
        <v>00:00:00,00</v>
      </c>
      <c r="H187" s="154" t="str">
        <f t="shared" si="676"/>
        <v>00:00:00,00</v>
      </c>
      <c r="I187" s="154" t="str">
        <f t="shared" si="677"/>
        <v>00:00:00,00</v>
      </c>
      <c r="J187" s="154" t="str">
        <f t="shared" si="678"/>
        <v>00:00:00,00</v>
      </c>
      <c r="K187" s="154" t="str">
        <f t="shared" si="679"/>
        <v>00:00:00,00</v>
      </c>
      <c r="L187" s="164">
        <f t="shared" si="680"/>
        <v>0</v>
      </c>
      <c r="M187" s="164" t="str">
        <f t="shared" si="681"/>
        <v>00</v>
      </c>
      <c r="N187" s="168">
        <f t="shared" si="664"/>
        <v>0</v>
      </c>
      <c r="O187" s="164" t="str">
        <f t="shared" si="682"/>
        <v/>
      </c>
      <c r="P187" s="171" t="str">
        <f t="shared" si="665"/>
        <v>0:00,00</v>
      </c>
      <c r="Q187" s="171" t="str">
        <f t="shared" si="666"/>
        <v>00:00,00</v>
      </c>
      <c r="R187" s="171" t="str">
        <f t="shared" si="683"/>
        <v>00:00,</v>
      </c>
      <c r="S187" s="270" t="str">
        <f t="shared" ref="S187" si="910">U187&amp;V187&amp;W187&amp;X187</f>
        <v/>
      </c>
      <c r="T187" s="270" t="str">
        <f>U187&amp;V187&amp;W187&amp;X187&amp;BE187&amp;BH187</f>
        <v/>
      </c>
      <c r="U187" s="281" t="str">
        <f t="shared" ref="U187" si="911">IF(Y187="","",RANK(Y187,$Y$13:$Y$372,1))</f>
        <v/>
      </c>
      <c r="V187" s="281" t="str">
        <f t="shared" ref="V187" si="912">IF(Z187="","",RANK(Z187,$Z$13:$Z$372,1))</f>
        <v/>
      </c>
      <c r="W187" s="281" t="str">
        <f t="shared" ref="W187" si="913">IF(AA187="","",RANK(AA187,$AA$13:$AA$372,1))</f>
        <v/>
      </c>
      <c r="X187" s="281" t="str">
        <f t="shared" ref="X187" si="914">IF(AB187="","",RANK(AB187,$AB$13:$AB$372,1))</f>
        <v/>
      </c>
      <c r="Y187" s="264" t="str">
        <f t="shared" ref="Y187:AB187" si="915">IFERROR(IF(AND($BE187=Y$12,$BH187=Y$11),$BZ187,""),"")</f>
        <v/>
      </c>
      <c r="Z187" s="264" t="str">
        <f t="shared" si="915"/>
        <v/>
      </c>
      <c r="AA187" s="264" t="str">
        <f t="shared" si="915"/>
        <v/>
      </c>
      <c r="AB187" s="264" t="str">
        <f t="shared" si="915"/>
        <v/>
      </c>
      <c r="AC187" s="65">
        <f t="shared" ref="AC187" si="916">AJ187</f>
        <v>59</v>
      </c>
      <c r="AD187" s="65" t="str">
        <f t="shared" ref="AD187" si="917">AK187</f>
        <v/>
      </c>
      <c r="AE187" s="65" t="s">
        <v>112</v>
      </c>
      <c r="AF187" s="246" t="str">
        <f t="shared" ref="AF187" si="918">BY187</f>
        <v/>
      </c>
      <c r="AG187" s="246" t="str">
        <f t="shared" ref="AG187" si="919">BY188</f>
        <v/>
      </c>
      <c r="AH187" s="246" t="str">
        <f t="shared" ref="AH187" si="920">BY189</f>
        <v/>
      </c>
      <c r="AI187" s="244">
        <f t="shared" ref="AI187" si="921">IF(BZ187="",0,1)</f>
        <v>0</v>
      </c>
      <c r="AJ187" s="271">
        <v>59</v>
      </c>
      <c r="AK187" s="272" t="str">
        <f>IF(INDEX('ordem de passagem'!B$13:B$132,MATCH(ajuizamento!$AJ187,'ordem de passagem'!$A$13:$A$132))=0,"",INDEX('ordem de passagem'!B$13:B$132,MATCH(ajuizamento!$AJ187,'ordem de passagem'!$A$13:$A$132)))</f>
        <v/>
      </c>
      <c r="AL187" s="273" t="str">
        <f>IF(INDEX('ordem de passagem'!C$13:C$132,MATCH(ajuizamento!$AJ187,'ordem de passagem'!$A$13:$A$132))=0,"",INDEX('ordem de passagem'!C$13:C$132,MATCH(ajuizamento!$AJ187,'ordem de passagem'!$A$13:$A$132)))</f>
        <v/>
      </c>
      <c r="AM187" s="273"/>
      <c r="AN187" s="273"/>
      <c r="AO187" s="273"/>
      <c r="AP187" s="273"/>
      <c r="AQ187" s="273"/>
      <c r="AR187" s="273"/>
      <c r="AS187" s="274" t="str">
        <f>IF(INDEX('ordem de passagem'!D$13:D$132,MATCH(ajuizamento!$AJ187,'ordem de passagem'!$A$13:$A$132))=0,"",INDEX('ordem de passagem'!D$13:D$132,MATCH(ajuizamento!$AJ187,'ordem de passagem'!$A$13:$A$132)))</f>
        <v/>
      </c>
      <c r="AT187" s="274"/>
      <c r="AU187" s="274"/>
      <c r="AV187" s="274"/>
      <c r="AW187" s="274"/>
      <c r="AX187" s="274"/>
      <c r="AY187" s="274"/>
      <c r="AZ187" s="274" t="str">
        <f>IF(INDEX('ordem de passagem'!E$13:E$132,MATCH(ajuizamento!$AJ187,'ordem de passagem'!$A$13:$A$132))=0,"",INDEX('ordem de passagem'!E$13:E$132,MATCH(ajuizamento!$AJ187,'ordem de passagem'!$A$13:$A$132)))</f>
        <v/>
      </c>
      <c r="BA187" s="274"/>
      <c r="BB187" s="274"/>
      <c r="BC187" s="274"/>
      <c r="BD187" s="274"/>
      <c r="BE187" s="275" t="str">
        <f>IF(INDEX('ordem de passagem'!F$13:F$132,MATCH(ajuizamento!$AJ187,'ordem de passagem'!$A$13:$A$132))=0,"",INDEX('ordem de passagem'!F$13:F$132,MATCH(ajuizamento!$AJ187,'ordem de passagem'!$A$13:$A$132)))</f>
        <v/>
      </c>
      <c r="BF187" s="276"/>
      <c r="BG187" s="277"/>
      <c r="BH187" s="275" t="str">
        <f>IF(INDEX('ordem de passagem'!G$13:G$132,MATCH(ajuizamento!$AJ187,'ordem de passagem'!$A$13:$A$132))=0,"",INDEX('ordem de passagem'!G$13:G$132,MATCH(ajuizamento!$AJ187,'ordem de passagem'!$A$13:$A$132)))</f>
        <v/>
      </c>
      <c r="BI187" s="276"/>
      <c r="BJ187" s="276"/>
      <c r="BK187" s="277"/>
      <c r="BL187" s="74" t="str">
        <f>IF(AL187="","",AE187)</f>
        <v/>
      </c>
      <c r="BM187" s="162"/>
      <c r="BN187" s="162"/>
      <c r="BO187" s="162"/>
      <c r="BP187" s="162"/>
      <c r="BQ187" s="162"/>
      <c r="BR187" s="162"/>
      <c r="BS187" s="162"/>
      <c r="BT187" s="162"/>
      <c r="BU187" s="162"/>
      <c r="BV187" s="162"/>
      <c r="BW187" s="162"/>
      <c r="BX187" s="172"/>
      <c r="BY187" s="174" t="str">
        <f t="shared" si="668"/>
        <v/>
      </c>
      <c r="BZ187" s="245" t="str">
        <f t="shared" si="801"/>
        <v/>
      </c>
      <c r="CA187" s="263"/>
    </row>
    <row r="188" spans="1:79" ht="19.8" customHeight="1" x14ac:dyDescent="0.3">
      <c r="A188" s="154" t="str">
        <f t="shared" si="669"/>
        <v>00:00:00,00</v>
      </c>
      <c r="B188" s="154" t="str">
        <f t="shared" si="670"/>
        <v>00:00:00,00</v>
      </c>
      <c r="C188" s="154" t="str">
        <f t="shared" si="671"/>
        <v>00:00:00,00</v>
      </c>
      <c r="D188" s="154" t="str">
        <f t="shared" si="672"/>
        <v>00:00:00,00</v>
      </c>
      <c r="E188" s="154" t="str">
        <f t="shared" si="673"/>
        <v>00:00:00,00</v>
      </c>
      <c r="F188" s="154" t="str">
        <f t="shared" si="674"/>
        <v>00:00:00,00</v>
      </c>
      <c r="G188" s="154" t="str">
        <f t="shared" si="675"/>
        <v>00:00:00,00</v>
      </c>
      <c r="H188" s="154" t="str">
        <f t="shared" si="676"/>
        <v>00:00:00,00</v>
      </c>
      <c r="I188" s="154" t="str">
        <f t="shared" si="677"/>
        <v>00:00:00,00</v>
      </c>
      <c r="J188" s="154" t="str">
        <f t="shared" si="678"/>
        <v>00:00:00,00</v>
      </c>
      <c r="K188" s="154" t="str">
        <f t="shared" si="679"/>
        <v>00:00:00,00</v>
      </c>
      <c r="L188" s="164">
        <f t="shared" si="680"/>
        <v>0</v>
      </c>
      <c r="M188" s="164" t="str">
        <f t="shared" si="681"/>
        <v>00</v>
      </c>
      <c r="N188" s="168">
        <f t="shared" si="664"/>
        <v>0</v>
      </c>
      <c r="O188" s="164" t="str">
        <f t="shared" si="682"/>
        <v/>
      </c>
      <c r="P188" s="171" t="str">
        <f t="shared" si="665"/>
        <v>0:00,00</v>
      </c>
      <c r="Q188" s="171" t="str">
        <f t="shared" si="666"/>
        <v>00:00,00</v>
      </c>
      <c r="R188" s="171" t="str">
        <f t="shared" si="683"/>
        <v>00:00,</v>
      </c>
      <c r="S188" s="270"/>
      <c r="T188" s="270"/>
      <c r="U188" s="281"/>
      <c r="V188" s="281"/>
      <c r="W188" s="281"/>
      <c r="X188" s="281"/>
      <c r="Y188" s="264"/>
      <c r="Z188" s="264"/>
      <c r="AA188" s="264"/>
      <c r="AB188" s="264"/>
      <c r="AC188" s="65">
        <f t="shared" ref="AC188" si="922">AJ187</f>
        <v>59</v>
      </c>
      <c r="AD188" s="65" t="str">
        <f t="shared" ref="AD188" si="923">AK187</f>
        <v/>
      </c>
      <c r="AE188" s="65" t="s">
        <v>113</v>
      </c>
      <c r="AF188" s="246"/>
      <c r="AG188" s="246"/>
      <c r="AH188" s="246"/>
      <c r="AI188" s="244"/>
      <c r="AJ188" s="271"/>
      <c r="AK188" s="272"/>
      <c r="AL188" s="273"/>
      <c r="AM188" s="273"/>
      <c r="AN188" s="273"/>
      <c r="AO188" s="273"/>
      <c r="AP188" s="273"/>
      <c r="AQ188" s="273"/>
      <c r="AR188" s="273"/>
      <c r="AS188" s="274"/>
      <c r="AT188" s="274"/>
      <c r="AU188" s="274"/>
      <c r="AV188" s="274"/>
      <c r="AW188" s="274"/>
      <c r="AX188" s="274"/>
      <c r="AY188" s="274"/>
      <c r="AZ188" s="274"/>
      <c r="BA188" s="274"/>
      <c r="BB188" s="274"/>
      <c r="BC188" s="274"/>
      <c r="BD188" s="274"/>
      <c r="BE188" s="275"/>
      <c r="BF188" s="276"/>
      <c r="BG188" s="277"/>
      <c r="BH188" s="275"/>
      <c r="BI188" s="276"/>
      <c r="BJ188" s="276"/>
      <c r="BK188" s="277"/>
      <c r="BL188" s="74" t="str">
        <f>IF(AL187="","",AE188)</f>
        <v/>
      </c>
      <c r="BM188" s="163"/>
      <c r="BN188" s="163"/>
      <c r="BO188" s="163"/>
      <c r="BP188" s="163"/>
      <c r="BQ188" s="163"/>
      <c r="BR188" s="163"/>
      <c r="BS188" s="163"/>
      <c r="BT188" s="163"/>
      <c r="BU188" s="163"/>
      <c r="BV188" s="163"/>
      <c r="BW188" s="163"/>
      <c r="BX188" s="172"/>
      <c r="BY188" s="174" t="str">
        <f t="shared" si="668"/>
        <v/>
      </c>
      <c r="BZ188" s="245"/>
      <c r="CA188" s="263"/>
    </row>
    <row r="189" spans="1:79" ht="19.8" customHeight="1" x14ac:dyDescent="0.3">
      <c r="A189" s="154" t="str">
        <f t="shared" si="669"/>
        <v>00:00:00,00</v>
      </c>
      <c r="B189" s="154" t="str">
        <f t="shared" si="670"/>
        <v>00:00:00,00</v>
      </c>
      <c r="C189" s="154" t="str">
        <f t="shared" si="671"/>
        <v>00:00:00,00</v>
      </c>
      <c r="D189" s="154" t="str">
        <f t="shared" si="672"/>
        <v>00:00:00,00</v>
      </c>
      <c r="E189" s="154" t="str">
        <f t="shared" si="673"/>
        <v>00:00:00,00</v>
      </c>
      <c r="F189" s="154" t="str">
        <f t="shared" si="674"/>
        <v>00:00:00,00</v>
      </c>
      <c r="G189" s="154" t="str">
        <f t="shared" si="675"/>
        <v>00:00:00,00</v>
      </c>
      <c r="H189" s="154" t="str">
        <f t="shared" si="676"/>
        <v>00:00:00,00</v>
      </c>
      <c r="I189" s="154" t="str">
        <f t="shared" si="677"/>
        <v>00:00:00,00</v>
      </c>
      <c r="J189" s="154" t="str">
        <f t="shared" si="678"/>
        <v>00:00:00,00</v>
      </c>
      <c r="K189" s="154" t="str">
        <f t="shared" si="679"/>
        <v>00:00:00,00</v>
      </c>
      <c r="L189" s="164">
        <f t="shared" si="680"/>
        <v>0</v>
      </c>
      <c r="M189" s="164" t="str">
        <f t="shared" si="681"/>
        <v>00</v>
      </c>
      <c r="N189" s="168">
        <f t="shared" si="664"/>
        <v>0</v>
      </c>
      <c r="O189" s="164" t="str">
        <f t="shared" si="682"/>
        <v/>
      </c>
      <c r="P189" s="171" t="str">
        <f t="shared" si="665"/>
        <v>0:00,00</v>
      </c>
      <c r="Q189" s="171" t="str">
        <f t="shared" si="666"/>
        <v>00:00,00</v>
      </c>
      <c r="R189" s="171" t="str">
        <f t="shared" si="683"/>
        <v>00:00,</v>
      </c>
      <c r="S189" s="270"/>
      <c r="T189" s="270"/>
      <c r="U189" s="281"/>
      <c r="V189" s="281"/>
      <c r="W189" s="281"/>
      <c r="X189" s="281"/>
      <c r="Y189" s="264"/>
      <c r="Z189" s="264"/>
      <c r="AA189" s="264"/>
      <c r="AB189" s="264"/>
      <c r="AC189" s="65">
        <f t="shared" ref="AC189:AD189" si="924">AJ187</f>
        <v>59</v>
      </c>
      <c r="AD189" s="65" t="str">
        <f t="shared" si="924"/>
        <v/>
      </c>
      <c r="AE189" s="65" t="s">
        <v>114</v>
      </c>
      <c r="AF189" s="246"/>
      <c r="AG189" s="246"/>
      <c r="AH189" s="246"/>
      <c r="AI189" s="244"/>
      <c r="AJ189" s="271"/>
      <c r="AK189" s="272"/>
      <c r="AL189" s="273"/>
      <c r="AM189" s="273"/>
      <c r="AN189" s="273"/>
      <c r="AO189" s="273"/>
      <c r="AP189" s="273"/>
      <c r="AQ189" s="273"/>
      <c r="AR189" s="273"/>
      <c r="AS189" s="274"/>
      <c r="AT189" s="274"/>
      <c r="AU189" s="274"/>
      <c r="AV189" s="274"/>
      <c r="AW189" s="274"/>
      <c r="AX189" s="274"/>
      <c r="AY189" s="274"/>
      <c r="AZ189" s="274"/>
      <c r="BA189" s="274"/>
      <c r="BB189" s="274"/>
      <c r="BC189" s="274"/>
      <c r="BD189" s="274"/>
      <c r="BE189" s="278"/>
      <c r="BF189" s="279"/>
      <c r="BG189" s="280"/>
      <c r="BH189" s="278"/>
      <c r="BI189" s="279"/>
      <c r="BJ189" s="279"/>
      <c r="BK189" s="280"/>
      <c r="BL189" s="74" t="str">
        <f>IF(AL187="","",AE189)</f>
        <v/>
      </c>
      <c r="BM189" s="163"/>
      <c r="BN189" s="163"/>
      <c r="BO189" s="163"/>
      <c r="BP189" s="163"/>
      <c r="BQ189" s="163"/>
      <c r="BR189" s="163"/>
      <c r="BS189" s="163"/>
      <c r="BT189" s="163"/>
      <c r="BU189" s="163"/>
      <c r="BV189" s="163"/>
      <c r="BW189" s="163"/>
      <c r="BX189" s="172"/>
      <c r="BY189" s="174" t="str">
        <f t="shared" si="668"/>
        <v/>
      </c>
      <c r="BZ189" s="245"/>
      <c r="CA189" s="263"/>
    </row>
    <row r="190" spans="1:79" ht="19.8" customHeight="1" x14ac:dyDescent="0.3">
      <c r="A190" s="154" t="str">
        <f t="shared" si="669"/>
        <v>00:00:00,00</v>
      </c>
      <c r="B190" s="154" t="str">
        <f t="shared" si="670"/>
        <v>00:00:00,00</v>
      </c>
      <c r="C190" s="154" t="str">
        <f t="shared" si="671"/>
        <v>00:00:00,00</v>
      </c>
      <c r="D190" s="154" t="str">
        <f t="shared" si="672"/>
        <v>00:00:00,00</v>
      </c>
      <c r="E190" s="154" t="str">
        <f t="shared" si="673"/>
        <v>00:00:00,00</v>
      </c>
      <c r="F190" s="154" t="str">
        <f t="shared" si="674"/>
        <v>00:00:00,00</v>
      </c>
      <c r="G190" s="154" t="str">
        <f t="shared" si="675"/>
        <v>00:00:00,00</v>
      </c>
      <c r="H190" s="154" t="str">
        <f t="shared" si="676"/>
        <v>00:00:00,00</v>
      </c>
      <c r="I190" s="154" t="str">
        <f t="shared" si="677"/>
        <v>00:00:00,00</v>
      </c>
      <c r="J190" s="154" t="str">
        <f t="shared" si="678"/>
        <v>00:00:00,00</v>
      </c>
      <c r="K190" s="154" t="str">
        <f t="shared" si="679"/>
        <v>00:00:00,00</v>
      </c>
      <c r="L190" s="164">
        <f t="shared" si="680"/>
        <v>0</v>
      </c>
      <c r="M190" s="164" t="str">
        <f t="shared" si="681"/>
        <v>00</v>
      </c>
      <c r="N190" s="168">
        <f t="shared" si="664"/>
        <v>0</v>
      </c>
      <c r="O190" s="164" t="str">
        <f t="shared" si="682"/>
        <v/>
      </c>
      <c r="P190" s="171" t="str">
        <f t="shared" si="665"/>
        <v>0:00,00</v>
      </c>
      <c r="Q190" s="171" t="str">
        <f t="shared" si="666"/>
        <v>00:00,00</v>
      </c>
      <c r="R190" s="171" t="str">
        <f t="shared" si="683"/>
        <v>00:00,</v>
      </c>
      <c r="S190" s="270" t="str">
        <f t="shared" ref="S190" si="925">U190&amp;V190&amp;W190&amp;X190</f>
        <v/>
      </c>
      <c r="T190" s="270" t="str">
        <f>U190&amp;V190&amp;W190&amp;X190&amp;BE190&amp;BH190</f>
        <v/>
      </c>
      <c r="U190" s="281" t="str">
        <f t="shared" ref="U190" si="926">IF(Y190="","",RANK(Y190,$Y$13:$Y$372,1))</f>
        <v/>
      </c>
      <c r="V190" s="281" t="str">
        <f t="shared" ref="V190" si="927">IF(Z190="","",RANK(Z190,$Z$13:$Z$372,1))</f>
        <v/>
      </c>
      <c r="W190" s="281" t="str">
        <f t="shared" ref="W190" si="928">IF(AA190="","",RANK(AA190,$AA$13:$AA$372,1))</f>
        <v/>
      </c>
      <c r="X190" s="281" t="str">
        <f t="shared" ref="X190" si="929">IF(AB190="","",RANK(AB190,$AB$13:$AB$372,1))</f>
        <v/>
      </c>
      <c r="Y190" s="264" t="str">
        <f t="shared" ref="Y190:AB190" si="930">IFERROR(IF(AND($BE190=Y$12,$BH190=Y$11),$BZ190,""),"")</f>
        <v/>
      </c>
      <c r="Z190" s="264" t="str">
        <f t="shared" si="930"/>
        <v/>
      </c>
      <c r="AA190" s="264" t="str">
        <f t="shared" si="930"/>
        <v/>
      </c>
      <c r="AB190" s="264" t="str">
        <f t="shared" si="930"/>
        <v/>
      </c>
      <c r="AC190" s="65">
        <f t="shared" ref="AC190" si="931">AJ190</f>
        <v>60</v>
      </c>
      <c r="AD190" s="65" t="str">
        <f t="shared" ref="AD190" si="932">AK190</f>
        <v/>
      </c>
      <c r="AE190" s="65" t="s">
        <v>112</v>
      </c>
      <c r="AF190" s="246" t="str">
        <f t="shared" ref="AF190" si="933">BY190</f>
        <v/>
      </c>
      <c r="AG190" s="246" t="str">
        <f t="shared" ref="AG190" si="934">BY191</f>
        <v/>
      </c>
      <c r="AH190" s="246" t="str">
        <f t="shared" ref="AH190" si="935">BY192</f>
        <v/>
      </c>
      <c r="AI190" s="244">
        <f t="shared" ref="AI190" si="936">IF(BZ190="",0,1)</f>
        <v>0</v>
      </c>
      <c r="AJ190" s="271">
        <v>60</v>
      </c>
      <c r="AK190" s="272" t="str">
        <f>IF(INDEX('ordem de passagem'!B$13:B$132,MATCH(ajuizamento!$AJ190,'ordem de passagem'!$A$13:$A$132))=0,"",INDEX('ordem de passagem'!B$13:B$132,MATCH(ajuizamento!$AJ190,'ordem de passagem'!$A$13:$A$132)))</f>
        <v/>
      </c>
      <c r="AL190" s="273" t="str">
        <f>IF(INDEX('ordem de passagem'!C$13:C$132,MATCH(ajuizamento!$AJ190,'ordem de passagem'!$A$13:$A$132))=0,"",INDEX('ordem de passagem'!C$13:C$132,MATCH(ajuizamento!$AJ190,'ordem de passagem'!$A$13:$A$132)))</f>
        <v/>
      </c>
      <c r="AM190" s="273"/>
      <c r="AN190" s="273"/>
      <c r="AO190" s="273"/>
      <c r="AP190" s="273"/>
      <c r="AQ190" s="273"/>
      <c r="AR190" s="273"/>
      <c r="AS190" s="274" t="str">
        <f>IF(INDEX('ordem de passagem'!D$13:D$132,MATCH(ajuizamento!$AJ190,'ordem de passagem'!$A$13:$A$132))=0,"",INDEX('ordem de passagem'!D$13:D$132,MATCH(ajuizamento!$AJ190,'ordem de passagem'!$A$13:$A$132)))</f>
        <v/>
      </c>
      <c r="AT190" s="274"/>
      <c r="AU190" s="274"/>
      <c r="AV190" s="274"/>
      <c r="AW190" s="274"/>
      <c r="AX190" s="274"/>
      <c r="AY190" s="274"/>
      <c r="AZ190" s="274" t="str">
        <f>IF(INDEX('ordem de passagem'!E$13:E$132,MATCH(ajuizamento!$AJ190,'ordem de passagem'!$A$13:$A$132))=0,"",INDEX('ordem de passagem'!E$13:E$132,MATCH(ajuizamento!$AJ190,'ordem de passagem'!$A$13:$A$132)))</f>
        <v/>
      </c>
      <c r="BA190" s="274"/>
      <c r="BB190" s="274"/>
      <c r="BC190" s="274"/>
      <c r="BD190" s="274"/>
      <c r="BE190" s="275" t="str">
        <f>IF(INDEX('ordem de passagem'!F$13:F$132,MATCH(ajuizamento!$AJ190,'ordem de passagem'!$A$13:$A$132))=0,"",INDEX('ordem de passagem'!F$13:F$132,MATCH(ajuizamento!$AJ190,'ordem de passagem'!$A$13:$A$132)))</f>
        <v/>
      </c>
      <c r="BF190" s="276"/>
      <c r="BG190" s="277"/>
      <c r="BH190" s="275" t="str">
        <f>IF(INDEX('ordem de passagem'!G$13:G$132,MATCH(ajuizamento!$AJ190,'ordem de passagem'!$A$13:$A$132))=0,"",INDEX('ordem de passagem'!G$13:G$132,MATCH(ajuizamento!$AJ190,'ordem de passagem'!$A$13:$A$132)))</f>
        <v/>
      </c>
      <c r="BI190" s="276"/>
      <c r="BJ190" s="276"/>
      <c r="BK190" s="277"/>
      <c r="BL190" s="74" t="str">
        <f>IF(AL190="","",AE190)</f>
        <v/>
      </c>
      <c r="BM190" s="162"/>
      <c r="BN190" s="162"/>
      <c r="BO190" s="162"/>
      <c r="BP190" s="162"/>
      <c r="BQ190" s="162"/>
      <c r="BR190" s="162"/>
      <c r="BS190" s="162"/>
      <c r="BT190" s="162"/>
      <c r="BU190" s="162"/>
      <c r="BV190" s="162"/>
      <c r="BW190" s="162"/>
      <c r="BX190" s="172"/>
      <c r="BY190" s="174" t="str">
        <f t="shared" si="668"/>
        <v/>
      </c>
      <c r="BZ190" s="245" t="str">
        <f t="shared" si="801"/>
        <v/>
      </c>
      <c r="CA190" s="263"/>
    </row>
    <row r="191" spans="1:79" ht="19.8" customHeight="1" x14ac:dyDescent="0.3">
      <c r="A191" s="154" t="str">
        <f t="shared" si="669"/>
        <v>00:00:00,00</v>
      </c>
      <c r="B191" s="154" t="str">
        <f t="shared" si="670"/>
        <v>00:00:00,00</v>
      </c>
      <c r="C191" s="154" t="str">
        <f t="shared" si="671"/>
        <v>00:00:00,00</v>
      </c>
      <c r="D191" s="154" t="str">
        <f t="shared" si="672"/>
        <v>00:00:00,00</v>
      </c>
      <c r="E191" s="154" t="str">
        <f t="shared" si="673"/>
        <v>00:00:00,00</v>
      </c>
      <c r="F191" s="154" t="str">
        <f t="shared" si="674"/>
        <v>00:00:00,00</v>
      </c>
      <c r="G191" s="154" t="str">
        <f t="shared" si="675"/>
        <v>00:00:00,00</v>
      </c>
      <c r="H191" s="154" t="str">
        <f t="shared" si="676"/>
        <v>00:00:00,00</v>
      </c>
      <c r="I191" s="154" t="str">
        <f t="shared" si="677"/>
        <v>00:00:00,00</v>
      </c>
      <c r="J191" s="154" t="str">
        <f t="shared" si="678"/>
        <v>00:00:00,00</v>
      </c>
      <c r="K191" s="154" t="str">
        <f t="shared" si="679"/>
        <v>00:00:00,00</v>
      </c>
      <c r="L191" s="164">
        <f t="shared" si="680"/>
        <v>0</v>
      </c>
      <c r="M191" s="164" t="str">
        <f t="shared" si="681"/>
        <v>00</v>
      </c>
      <c r="N191" s="168">
        <f t="shared" si="664"/>
        <v>0</v>
      </c>
      <c r="O191" s="164" t="str">
        <f t="shared" si="682"/>
        <v/>
      </c>
      <c r="P191" s="171" t="str">
        <f t="shared" si="665"/>
        <v>0:00,00</v>
      </c>
      <c r="Q191" s="171" t="str">
        <f t="shared" si="666"/>
        <v>00:00,00</v>
      </c>
      <c r="R191" s="171" t="str">
        <f t="shared" si="683"/>
        <v>00:00,</v>
      </c>
      <c r="S191" s="270"/>
      <c r="T191" s="270"/>
      <c r="U191" s="281"/>
      <c r="V191" s="281"/>
      <c r="W191" s="281"/>
      <c r="X191" s="281"/>
      <c r="Y191" s="264"/>
      <c r="Z191" s="264"/>
      <c r="AA191" s="264"/>
      <c r="AB191" s="264"/>
      <c r="AC191" s="65">
        <f t="shared" ref="AC191" si="937">AJ190</f>
        <v>60</v>
      </c>
      <c r="AD191" s="65" t="str">
        <f t="shared" ref="AD191" si="938">AK190</f>
        <v/>
      </c>
      <c r="AE191" s="65" t="s">
        <v>113</v>
      </c>
      <c r="AF191" s="246"/>
      <c r="AG191" s="246"/>
      <c r="AH191" s="246"/>
      <c r="AI191" s="244"/>
      <c r="AJ191" s="271"/>
      <c r="AK191" s="272"/>
      <c r="AL191" s="273"/>
      <c r="AM191" s="273"/>
      <c r="AN191" s="273"/>
      <c r="AO191" s="273"/>
      <c r="AP191" s="273"/>
      <c r="AQ191" s="273"/>
      <c r="AR191" s="273"/>
      <c r="AS191" s="274"/>
      <c r="AT191" s="274"/>
      <c r="AU191" s="274"/>
      <c r="AV191" s="274"/>
      <c r="AW191" s="274"/>
      <c r="AX191" s="274"/>
      <c r="AY191" s="274"/>
      <c r="AZ191" s="274"/>
      <c r="BA191" s="274"/>
      <c r="BB191" s="274"/>
      <c r="BC191" s="274"/>
      <c r="BD191" s="274"/>
      <c r="BE191" s="275"/>
      <c r="BF191" s="276"/>
      <c r="BG191" s="277"/>
      <c r="BH191" s="275"/>
      <c r="BI191" s="276"/>
      <c r="BJ191" s="276"/>
      <c r="BK191" s="277"/>
      <c r="BL191" s="74" t="str">
        <f>IF(AL190="","",AE191)</f>
        <v/>
      </c>
      <c r="BM191" s="163"/>
      <c r="BN191" s="163"/>
      <c r="BO191" s="163"/>
      <c r="BP191" s="163"/>
      <c r="BQ191" s="163"/>
      <c r="BR191" s="163"/>
      <c r="BS191" s="163"/>
      <c r="BT191" s="163"/>
      <c r="BU191" s="163"/>
      <c r="BV191" s="163"/>
      <c r="BW191" s="163"/>
      <c r="BX191" s="172"/>
      <c r="BY191" s="174" t="str">
        <f t="shared" si="668"/>
        <v/>
      </c>
      <c r="BZ191" s="245"/>
      <c r="CA191" s="263"/>
    </row>
    <row r="192" spans="1:79" ht="19.8" customHeight="1" x14ac:dyDescent="0.3">
      <c r="A192" s="154" t="str">
        <f t="shared" si="669"/>
        <v>00:00:00,00</v>
      </c>
      <c r="B192" s="154" t="str">
        <f t="shared" si="670"/>
        <v>00:00:00,00</v>
      </c>
      <c r="C192" s="154" t="str">
        <f t="shared" si="671"/>
        <v>00:00:00,00</v>
      </c>
      <c r="D192" s="154" t="str">
        <f t="shared" si="672"/>
        <v>00:00:00,00</v>
      </c>
      <c r="E192" s="154" t="str">
        <f t="shared" si="673"/>
        <v>00:00:00,00</v>
      </c>
      <c r="F192" s="154" t="str">
        <f t="shared" si="674"/>
        <v>00:00:00,00</v>
      </c>
      <c r="G192" s="154" t="str">
        <f t="shared" si="675"/>
        <v>00:00:00,00</v>
      </c>
      <c r="H192" s="154" t="str">
        <f t="shared" si="676"/>
        <v>00:00:00,00</v>
      </c>
      <c r="I192" s="154" t="str">
        <f t="shared" si="677"/>
        <v>00:00:00,00</v>
      </c>
      <c r="J192" s="154" t="str">
        <f t="shared" si="678"/>
        <v>00:00:00,00</v>
      </c>
      <c r="K192" s="154" t="str">
        <f t="shared" si="679"/>
        <v>00:00:00,00</v>
      </c>
      <c r="L192" s="164">
        <f t="shared" si="680"/>
        <v>0</v>
      </c>
      <c r="M192" s="164" t="str">
        <f t="shared" si="681"/>
        <v>00</v>
      </c>
      <c r="N192" s="168">
        <f t="shared" si="664"/>
        <v>0</v>
      </c>
      <c r="O192" s="164" t="str">
        <f t="shared" si="682"/>
        <v/>
      </c>
      <c r="P192" s="171" t="str">
        <f t="shared" si="665"/>
        <v>0:00,00</v>
      </c>
      <c r="Q192" s="171" t="str">
        <f t="shared" si="666"/>
        <v>00:00,00</v>
      </c>
      <c r="R192" s="171" t="str">
        <f t="shared" si="683"/>
        <v>00:00,</v>
      </c>
      <c r="S192" s="270"/>
      <c r="T192" s="270"/>
      <c r="U192" s="281"/>
      <c r="V192" s="281"/>
      <c r="W192" s="281"/>
      <c r="X192" s="281"/>
      <c r="Y192" s="264"/>
      <c r="Z192" s="264"/>
      <c r="AA192" s="264"/>
      <c r="AB192" s="264"/>
      <c r="AC192" s="65">
        <f t="shared" ref="AC192:AD192" si="939">AJ190</f>
        <v>60</v>
      </c>
      <c r="AD192" s="65" t="str">
        <f t="shared" si="939"/>
        <v/>
      </c>
      <c r="AE192" s="65" t="s">
        <v>114</v>
      </c>
      <c r="AF192" s="246"/>
      <c r="AG192" s="246"/>
      <c r="AH192" s="246"/>
      <c r="AI192" s="244"/>
      <c r="AJ192" s="271"/>
      <c r="AK192" s="272"/>
      <c r="AL192" s="273"/>
      <c r="AM192" s="273"/>
      <c r="AN192" s="273"/>
      <c r="AO192" s="273"/>
      <c r="AP192" s="273"/>
      <c r="AQ192" s="273"/>
      <c r="AR192" s="273"/>
      <c r="AS192" s="274"/>
      <c r="AT192" s="274"/>
      <c r="AU192" s="274"/>
      <c r="AV192" s="274"/>
      <c r="AW192" s="274"/>
      <c r="AX192" s="274"/>
      <c r="AY192" s="274"/>
      <c r="AZ192" s="274"/>
      <c r="BA192" s="274"/>
      <c r="BB192" s="274"/>
      <c r="BC192" s="274"/>
      <c r="BD192" s="274"/>
      <c r="BE192" s="278"/>
      <c r="BF192" s="279"/>
      <c r="BG192" s="280"/>
      <c r="BH192" s="278"/>
      <c r="BI192" s="279"/>
      <c r="BJ192" s="279"/>
      <c r="BK192" s="280"/>
      <c r="BL192" s="74" t="str">
        <f>IF(AL190="","",AE192)</f>
        <v/>
      </c>
      <c r="BM192" s="163"/>
      <c r="BN192" s="163"/>
      <c r="BO192" s="163"/>
      <c r="BP192" s="163"/>
      <c r="BQ192" s="163"/>
      <c r="BR192" s="163"/>
      <c r="BS192" s="163"/>
      <c r="BT192" s="163"/>
      <c r="BU192" s="163"/>
      <c r="BV192" s="163"/>
      <c r="BW192" s="163"/>
      <c r="BX192" s="172"/>
      <c r="BY192" s="174" t="str">
        <f t="shared" si="668"/>
        <v/>
      </c>
      <c r="BZ192" s="245"/>
      <c r="CA192" s="263"/>
    </row>
    <row r="193" spans="1:79" ht="19.8" customHeight="1" x14ac:dyDescent="0.3">
      <c r="A193" s="154" t="str">
        <f t="shared" si="669"/>
        <v>00:00:00,00</v>
      </c>
      <c r="B193" s="154" t="str">
        <f t="shared" si="670"/>
        <v>00:00:00,00</v>
      </c>
      <c r="C193" s="154" t="str">
        <f t="shared" si="671"/>
        <v>00:00:00,00</v>
      </c>
      <c r="D193" s="154" t="str">
        <f t="shared" si="672"/>
        <v>00:00:00,00</v>
      </c>
      <c r="E193" s="154" t="str">
        <f t="shared" si="673"/>
        <v>00:00:00,00</v>
      </c>
      <c r="F193" s="154" t="str">
        <f t="shared" si="674"/>
        <v>00:00:00,00</v>
      </c>
      <c r="G193" s="154" t="str">
        <f t="shared" si="675"/>
        <v>00:00:00,00</v>
      </c>
      <c r="H193" s="154" t="str">
        <f t="shared" si="676"/>
        <v>00:00:00,00</v>
      </c>
      <c r="I193" s="154" t="str">
        <f t="shared" si="677"/>
        <v>00:00:00,00</v>
      </c>
      <c r="J193" s="154" t="str">
        <f t="shared" si="678"/>
        <v>00:00:00,00</v>
      </c>
      <c r="K193" s="154" t="str">
        <f t="shared" si="679"/>
        <v>00:00:00,00</v>
      </c>
      <c r="L193" s="164">
        <f t="shared" si="680"/>
        <v>0</v>
      </c>
      <c r="M193" s="164" t="str">
        <f t="shared" si="681"/>
        <v>00</v>
      </c>
      <c r="N193" s="168">
        <f t="shared" si="664"/>
        <v>0</v>
      </c>
      <c r="O193" s="164" t="str">
        <f t="shared" si="682"/>
        <v/>
      </c>
      <c r="P193" s="171" t="str">
        <f t="shared" si="665"/>
        <v>0:00,00</v>
      </c>
      <c r="Q193" s="171" t="str">
        <f t="shared" si="666"/>
        <v>00:00,00</v>
      </c>
      <c r="R193" s="171" t="str">
        <f t="shared" si="683"/>
        <v>00:00,</v>
      </c>
      <c r="S193" s="270" t="str">
        <f t="shared" ref="S193" si="940">U193&amp;V193&amp;W193&amp;X193</f>
        <v/>
      </c>
      <c r="T193" s="270" t="str">
        <f>U193&amp;V193&amp;W193&amp;X193&amp;BE193&amp;BH193</f>
        <v/>
      </c>
      <c r="U193" s="281" t="str">
        <f t="shared" ref="U193" si="941">IF(Y193="","",RANK(Y193,$Y$13:$Y$372,1))</f>
        <v/>
      </c>
      <c r="V193" s="281" t="str">
        <f t="shared" ref="V193" si="942">IF(Z193="","",RANK(Z193,$Z$13:$Z$372,1))</f>
        <v/>
      </c>
      <c r="W193" s="281" t="str">
        <f t="shared" ref="W193" si="943">IF(AA193="","",RANK(AA193,$AA$13:$AA$372,1))</f>
        <v/>
      </c>
      <c r="X193" s="281" t="str">
        <f t="shared" ref="X193" si="944">IF(AB193="","",RANK(AB193,$AB$13:$AB$372,1))</f>
        <v/>
      </c>
      <c r="Y193" s="264" t="str">
        <f t="shared" ref="Y193:AB193" si="945">IFERROR(IF(AND($BE193=Y$12,$BH193=Y$11),$BZ193,""),"")</f>
        <v/>
      </c>
      <c r="Z193" s="264" t="str">
        <f t="shared" si="945"/>
        <v/>
      </c>
      <c r="AA193" s="264" t="str">
        <f t="shared" si="945"/>
        <v/>
      </c>
      <c r="AB193" s="264" t="str">
        <f t="shared" si="945"/>
        <v/>
      </c>
      <c r="AC193" s="65">
        <f t="shared" ref="AC193" si="946">AJ193</f>
        <v>61</v>
      </c>
      <c r="AD193" s="65" t="str">
        <f t="shared" ref="AD193" si="947">AK193</f>
        <v/>
      </c>
      <c r="AE193" s="65" t="s">
        <v>112</v>
      </c>
      <c r="AF193" s="246" t="str">
        <f t="shared" ref="AF193" si="948">BY193</f>
        <v/>
      </c>
      <c r="AG193" s="246" t="str">
        <f t="shared" ref="AG193" si="949">BY194</f>
        <v/>
      </c>
      <c r="AH193" s="246" t="str">
        <f t="shared" ref="AH193" si="950">BY195</f>
        <v/>
      </c>
      <c r="AI193" s="244">
        <f t="shared" ref="AI193" si="951">IF(BZ193="",0,1)</f>
        <v>0</v>
      </c>
      <c r="AJ193" s="271">
        <v>61</v>
      </c>
      <c r="AK193" s="272" t="str">
        <f>IF(INDEX('ordem de passagem'!B$13:B$132,MATCH(ajuizamento!$AJ193,'ordem de passagem'!$A$13:$A$132))=0,"",INDEX('ordem de passagem'!B$13:B$132,MATCH(ajuizamento!$AJ193,'ordem de passagem'!$A$13:$A$132)))</f>
        <v/>
      </c>
      <c r="AL193" s="273" t="str">
        <f>IF(INDEX('ordem de passagem'!C$13:C$132,MATCH(ajuizamento!$AJ193,'ordem de passagem'!$A$13:$A$132))=0,"",INDEX('ordem de passagem'!C$13:C$132,MATCH(ajuizamento!$AJ193,'ordem de passagem'!$A$13:$A$132)))</f>
        <v/>
      </c>
      <c r="AM193" s="273"/>
      <c r="AN193" s="273"/>
      <c r="AO193" s="273"/>
      <c r="AP193" s="273"/>
      <c r="AQ193" s="273"/>
      <c r="AR193" s="273"/>
      <c r="AS193" s="274" t="str">
        <f>IF(INDEX('ordem de passagem'!D$13:D$132,MATCH(ajuizamento!$AJ193,'ordem de passagem'!$A$13:$A$132))=0,"",INDEX('ordem de passagem'!D$13:D$132,MATCH(ajuizamento!$AJ193,'ordem de passagem'!$A$13:$A$132)))</f>
        <v/>
      </c>
      <c r="AT193" s="274"/>
      <c r="AU193" s="274"/>
      <c r="AV193" s="274"/>
      <c r="AW193" s="274"/>
      <c r="AX193" s="274"/>
      <c r="AY193" s="274"/>
      <c r="AZ193" s="274" t="str">
        <f>IF(INDEX('ordem de passagem'!E$13:E$132,MATCH(ajuizamento!$AJ193,'ordem de passagem'!$A$13:$A$132))=0,"",INDEX('ordem de passagem'!E$13:E$132,MATCH(ajuizamento!$AJ193,'ordem de passagem'!$A$13:$A$132)))</f>
        <v/>
      </c>
      <c r="BA193" s="274"/>
      <c r="BB193" s="274"/>
      <c r="BC193" s="274"/>
      <c r="BD193" s="274"/>
      <c r="BE193" s="275" t="str">
        <f>IF(INDEX('ordem de passagem'!F$13:F$132,MATCH(ajuizamento!$AJ193,'ordem de passagem'!$A$13:$A$132))=0,"",INDEX('ordem de passagem'!F$13:F$132,MATCH(ajuizamento!$AJ193,'ordem de passagem'!$A$13:$A$132)))</f>
        <v/>
      </c>
      <c r="BF193" s="276"/>
      <c r="BG193" s="277"/>
      <c r="BH193" s="275" t="str">
        <f>IF(INDEX('ordem de passagem'!G$13:G$132,MATCH(ajuizamento!$AJ193,'ordem de passagem'!$A$13:$A$132))=0,"",INDEX('ordem de passagem'!G$13:G$132,MATCH(ajuizamento!$AJ193,'ordem de passagem'!$A$13:$A$132)))</f>
        <v/>
      </c>
      <c r="BI193" s="276"/>
      <c r="BJ193" s="276"/>
      <c r="BK193" s="277"/>
      <c r="BL193" s="74" t="str">
        <f>IF(AL193="","",AE193)</f>
        <v/>
      </c>
      <c r="BM193" s="162"/>
      <c r="BN193" s="162"/>
      <c r="BO193" s="162"/>
      <c r="BP193" s="162"/>
      <c r="BQ193" s="162"/>
      <c r="BR193" s="162"/>
      <c r="BS193" s="162"/>
      <c r="BT193" s="162"/>
      <c r="BU193" s="162"/>
      <c r="BV193" s="162"/>
      <c r="BW193" s="162"/>
      <c r="BX193" s="172"/>
      <c r="BY193" s="174" t="str">
        <f t="shared" si="668"/>
        <v/>
      </c>
      <c r="BZ193" s="245" t="str">
        <f t="shared" si="801"/>
        <v/>
      </c>
      <c r="CA193" s="263"/>
    </row>
    <row r="194" spans="1:79" ht="19.8" customHeight="1" x14ac:dyDescent="0.3">
      <c r="A194" s="154" t="str">
        <f t="shared" si="669"/>
        <v>00:00:00,00</v>
      </c>
      <c r="B194" s="154" t="str">
        <f t="shared" si="670"/>
        <v>00:00:00,00</v>
      </c>
      <c r="C194" s="154" t="str">
        <f t="shared" si="671"/>
        <v>00:00:00,00</v>
      </c>
      <c r="D194" s="154" t="str">
        <f t="shared" si="672"/>
        <v>00:00:00,00</v>
      </c>
      <c r="E194" s="154" t="str">
        <f t="shared" si="673"/>
        <v>00:00:00,00</v>
      </c>
      <c r="F194" s="154" t="str">
        <f t="shared" si="674"/>
        <v>00:00:00,00</v>
      </c>
      <c r="G194" s="154" t="str">
        <f t="shared" si="675"/>
        <v>00:00:00,00</v>
      </c>
      <c r="H194" s="154" t="str">
        <f t="shared" si="676"/>
        <v>00:00:00,00</v>
      </c>
      <c r="I194" s="154" t="str">
        <f t="shared" si="677"/>
        <v>00:00:00,00</v>
      </c>
      <c r="J194" s="154" t="str">
        <f t="shared" si="678"/>
        <v>00:00:00,00</v>
      </c>
      <c r="K194" s="154" t="str">
        <f t="shared" si="679"/>
        <v>00:00:00,00</v>
      </c>
      <c r="L194" s="164">
        <f t="shared" si="680"/>
        <v>0</v>
      </c>
      <c r="M194" s="164" t="str">
        <f t="shared" si="681"/>
        <v>00</v>
      </c>
      <c r="N194" s="168">
        <f t="shared" si="664"/>
        <v>0</v>
      </c>
      <c r="O194" s="164" t="str">
        <f t="shared" si="682"/>
        <v/>
      </c>
      <c r="P194" s="171" t="str">
        <f t="shared" si="665"/>
        <v>0:00,00</v>
      </c>
      <c r="Q194" s="171" t="str">
        <f t="shared" si="666"/>
        <v>00:00,00</v>
      </c>
      <c r="R194" s="171" t="str">
        <f t="shared" si="683"/>
        <v>00:00,</v>
      </c>
      <c r="S194" s="270"/>
      <c r="T194" s="270"/>
      <c r="U194" s="281"/>
      <c r="V194" s="281"/>
      <c r="W194" s="281"/>
      <c r="X194" s="281"/>
      <c r="Y194" s="264"/>
      <c r="Z194" s="264"/>
      <c r="AA194" s="264"/>
      <c r="AB194" s="264"/>
      <c r="AC194" s="65">
        <f t="shared" ref="AC194" si="952">AJ193</f>
        <v>61</v>
      </c>
      <c r="AD194" s="65" t="str">
        <f t="shared" ref="AD194" si="953">AK193</f>
        <v/>
      </c>
      <c r="AE194" s="65" t="s">
        <v>113</v>
      </c>
      <c r="AF194" s="246"/>
      <c r="AG194" s="246"/>
      <c r="AH194" s="246"/>
      <c r="AI194" s="244"/>
      <c r="AJ194" s="271"/>
      <c r="AK194" s="272"/>
      <c r="AL194" s="273"/>
      <c r="AM194" s="273"/>
      <c r="AN194" s="273"/>
      <c r="AO194" s="273"/>
      <c r="AP194" s="273"/>
      <c r="AQ194" s="273"/>
      <c r="AR194" s="273"/>
      <c r="AS194" s="274"/>
      <c r="AT194" s="274"/>
      <c r="AU194" s="274"/>
      <c r="AV194" s="274"/>
      <c r="AW194" s="274"/>
      <c r="AX194" s="274"/>
      <c r="AY194" s="274"/>
      <c r="AZ194" s="274"/>
      <c r="BA194" s="274"/>
      <c r="BB194" s="274"/>
      <c r="BC194" s="274"/>
      <c r="BD194" s="274"/>
      <c r="BE194" s="275"/>
      <c r="BF194" s="276"/>
      <c r="BG194" s="277"/>
      <c r="BH194" s="275"/>
      <c r="BI194" s="276"/>
      <c r="BJ194" s="276"/>
      <c r="BK194" s="277"/>
      <c r="BL194" s="74" t="str">
        <f>IF(AL193="","",AE194)</f>
        <v/>
      </c>
      <c r="BM194" s="163"/>
      <c r="BN194" s="163"/>
      <c r="BO194" s="163"/>
      <c r="BP194" s="163"/>
      <c r="BQ194" s="163"/>
      <c r="BR194" s="163"/>
      <c r="BS194" s="163"/>
      <c r="BT194" s="163"/>
      <c r="BU194" s="163"/>
      <c r="BV194" s="163"/>
      <c r="BW194" s="163"/>
      <c r="BX194" s="172"/>
      <c r="BY194" s="174" t="str">
        <f t="shared" si="668"/>
        <v/>
      </c>
      <c r="BZ194" s="245"/>
      <c r="CA194" s="263"/>
    </row>
    <row r="195" spans="1:79" ht="19.8" customHeight="1" x14ac:dyDescent="0.3">
      <c r="A195" s="154" t="str">
        <f t="shared" si="669"/>
        <v>00:00:00,00</v>
      </c>
      <c r="B195" s="154" t="str">
        <f t="shared" si="670"/>
        <v>00:00:00,00</v>
      </c>
      <c r="C195" s="154" t="str">
        <f t="shared" si="671"/>
        <v>00:00:00,00</v>
      </c>
      <c r="D195" s="154" t="str">
        <f t="shared" si="672"/>
        <v>00:00:00,00</v>
      </c>
      <c r="E195" s="154" t="str">
        <f t="shared" si="673"/>
        <v>00:00:00,00</v>
      </c>
      <c r="F195" s="154" t="str">
        <f t="shared" si="674"/>
        <v>00:00:00,00</v>
      </c>
      <c r="G195" s="154" t="str">
        <f t="shared" si="675"/>
        <v>00:00:00,00</v>
      </c>
      <c r="H195" s="154" t="str">
        <f t="shared" si="676"/>
        <v>00:00:00,00</v>
      </c>
      <c r="I195" s="154" t="str">
        <f t="shared" si="677"/>
        <v>00:00:00,00</v>
      </c>
      <c r="J195" s="154" t="str">
        <f t="shared" si="678"/>
        <v>00:00:00,00</v>
      </c>
      <c r="K195" s="154" t="str">
        <f t="shared" si="679"/>
        <v>00:00:00,00</v>
      </c>
      <c r="L195" s="164">
        <f t="shared" si="680"/>
        <v>0</v>
      </c>
      <c r="M195" s="164" t="str">
        <f t="shared" si="681"/>
        <v>00</v>
      </c>
      <c r="N195" s="168">
        <f t="shared" si="664"/>
        <v>0</v>
      </c>
      <c r="O195" s="164" t="str">
        <f t="shared" si="682"/>
        <v/>
      </c>
      <c r="P195" s="171" t="str">
        <f t="shared" si="665"/>
        <v>0:00,00</v>
      </c>
      <c r="Q195" s="171" t="str">
        <f t="shared" si="666"/>
        <v>00:00,00</v>
      </c>
      <c r="R195" s="171" t="str">
        <f t="shared" si="683"/>
        <v>00:00,</v>
      </c>
      <c r="S195" s="270"/>
      <c r="T195" s="270"/>
      <c r="U195" s="281"/>
      <c r="V195" s="281"/>
      <c r="W195" s="281"/>
      <c r="X195" s="281"/>
      <c r="Y195" s="264"/>
      <c r="Z195" s="264"/>
      <c r="AA195" s="264"/>
      <c r="AB195" s="264"/>
      <c r="AC195" s="65">
        <f t="shared" ref="AC195:AD195" si="954">AJ193</f>
        <v>61</v>
      </c>
      <c r="AD195" s="65" t="str">
        <f t="shared" si="954"/>
        <v/>
      </c>
      <c r="AE195" s="65" t="s">
        <v>114</v>
      </c>
      <c r="AF195" s="246"/>
      <c r="AG195" s="246"/>
      <c r="AH195" s="246"/>
      <c r="AI195" s="244"/>
      <c r="AJ195" s="271"/>
      <c r="AK195" s="272"/>
      <c r="AL195" s="273"/>
      <c r="AM195" s="273"/>
      <c r="AN195" s="273"/>
      <c r="AO195" s="273"/>
      <c r="AP195" s="273"/>
      <c r="AQ195" s="273"/>
      <c r="AR195" s="273"/>
      <c r="AS195" s="274"/>
      <c r="AT195" s="274"/>
      <c r="AU195" s="274"/>
      <c r="AV195" s="274"/>
      <c r="AW195" s="274"/>
      <c r="AX195" s="274"/>
      <c r="AY195" s="274"/>
      <c r="AZ195" s="274"/>
      <c r="BA195" s="274"/>
      <c r="BB195" s="274"/>
      <c r="BC195" s="274"/>
      <c r="BD195" s="274"/>
      <c r="BE195" s="278"/>
      <c r="BF195" s="279"/>
      <c r="BG195" s="280"/>
      <c r="BH195" s="278"/>
      <c r="BI195" s="279"/>
      <c r="BJ195" s="279"/>
      <c r="BK195" s="280"/>
      <c r="BL195" s="74" t="str">
        <f>IF(AL193="","",AE195)</f>
        <v/>
      </c>
      <c r="BM195" s="163"/>
      <c r="BN195" s="163"/>
      <c r="BO195" s="163"/>
      <c r="BP195" s="163"/>
      <c r="BQ195" s="163"/>
      <c r="BR195" s="163"/>
      <c r="BS195" s="163"/>
      <c r="BT195" s="163"/>
      <c r="BU195" s="163"/>
      <c r="BV195" s="163"/>
      <c r="BW195" s="163"/>
      <c r="BX195" s="172"/>
      <c r="BY195" s="174" t="str">
        <f t="shared" si="668"/>
        <v/>
      </c>
      <c r="BZ195" s="245"/>
      <c r="CA195" s="263"/>
    </row>
    <row r="196" spans="1:79" ht="19.8" customHeight="1" x14ac:dyDescent="0.3">
      <c r="A196" s="154" t="str">
        <f t="shared" si="669"/>
        <v>00:00:00,00</v>
      </c>
      <c r="B196" s="154" t="str">
        <f t="shared" si="670"/>
        <v>00:00:00,00</v>
      </c>
      <c r="C196" s="154" t="str">
        <f t="shared" si="671"/>
        <v>00:00:00,00</v>
      </c>
      <c r="D196" s="154" t="str">
        <f t="shared" si="672"/>
        <v>00:00:00,00</v>
      </c>
      <c r="E196" s="154" t="str">
        <f t="shared" si="673"/>
        <v>00:00:00,00</v>
      </c>
      <c r="F196" s="154" t="str">
        <f t="shared" si="674"/>
        <v>00:00:00,00</v>
      </c>
      <c r="G196" s="154" t="str">
        <f t="shared" si="675"/>
        <v>00:00:00,00</v>
      </c>
      <c r="H196" s="154" t="str">
        <f t="shared" si="676"/>
        <v>00:00:00,00</v>
      </c>
      <c r="I196" s="154" t="str">
        <f t="shared" si="677"/>
        <v>00:00:00,00</v>
      </c>
      <c r="J196" s="154" t="str">
        <f t="shared" si="678"/>
        <v>00:00:00,00</v>
      </c>
      <c r="K196" s="154" t="str">
        <f t="shared" si="679"/>
        <v>00:00:00,00</v>
      </c>
      <c r="L196" s="164">
        <f t="shared" si="680"/>
        <v>0</v>
      </c>
      <c r="M196" s="164" t="str">
        <f t="shared" si="681"/>
        <v>00</v>
      </c>
      <c r="N196" s="168">
        <f t="shared" si="664"/>
        <v>0</v>
      </c>
      <c r="O196" s="164" t="str">
        <f t="shared" si="682"/>
        <v/>
      </c>
      <c r="P196" s="171" t="str">
        <f t="shared" si="665"/>
        <v>0:00,00</v>
      </c>
      <c r="Q196" s="171" t="str">
        <f t="shared" si="666"/>
        <v>00:00,00</v>
      </c>
      <c r="R196" s="171" t="str">
        <f t="shared" si="683"/>
        <v>00:00,</v>
      </c>
      <c r="S196" s="270" t="str">
        <f t="shared" ref="S196" si="955">U196&amp;V196&amp;W196&amp;X196</f>
        <v/>
      </c>
      <c r="T196" s="270" t="str">
        <f>U196&amp;V196&amp;W196&amp;X196&amp;BE196&amp;BH196</f>
        <v/>
      </c>
      <c r="U196" s="281" t="str">
        <f t="shared" ref="U196" si="956">IF(Y196="","",RANK(Y196,$Y$13:$Y$372,1))</f>
        <v/>
      </c>
      <c r="V196" s="281" t="str">
        <f t="shared" ref="V196" si="957">IF(Z196="","",RANK(Z196,$Z$13:$Z$372,1))</f>
        <v/>
      </c>
      <c r="W196" s="281" t="str">
        <f t="shared" ref="W196" si="958">IF(AA196="","",RANK(AA196,$AA$13:$AA$372,1))</f>
        <v/>
      </c>
      <c r="X196" s="281" t="str">
        <f t="shared" ref="X196" si="959">IF(AB196="","",RANK(AB196,$AB$13:$AB$372,1))</f>
        <v/>
      </c>
      <c r="Y196" s="264" t="str">
        <f t="shared" ref="Y196:AB196" si="960">IFERROR(IF(AND($BE196=Y$12,$BH196=Y$11),$BZ196,""),"")</f>
        <v/>
      </c>
      <c r="Z196" s="264" t="str">
        <f t="shared" si="960"/>
        <v/>
      </c>
      <c r="AA196" s="264" t="str">
        <f t="shared" si="960"/>
        <v/>
      </c>
      <c r="AB196" s="264" t="str">
        <f t="shared" si="960"/>
        <v/>
      </c>
      <c r="AC196" s="65">
        <f t="shared" ref="AC196" si="961">AJ196</f>
        <v>62</v>
      </c>
      <c r="AD196" s="65" t="str">
        <f t="shared" ref="AD196" si="962">AK196</f>
        <v/>
      </c>
      <c r="AE196" s="65" t="s">
        <v>112</v>
      </c>
      <c r="AF196" s="246" t="str">
        <f t="shared" ref="AF196" si="963">BY196</f>
        <v/>
      </c>
      <c r="AG196" s="246" t="str">
        <f t="shared" ref="AG196" si="964">BY197</f>
        <v/>
      </c>
      <c r="AH196" s="246" t="str">
        <f t="shared" ref="AH196" si="965">BY198</f>
        <v/>
      </c>
      <c r="AI196" s="244">
        <f t="shared" ref="AI196" si="966">IF(BZ196="",0,1)</f>
        <v>0</v>
      </c>
      <c r="AJ196" s="271">
        <v>62</v>
      </c>
      <c r="AK196" s="272" t="str">
        <f>IF(INDEX('ordem de passagem'!B$13:B$132,MATCH(ajuizamento!$AJ196,'ordem de passagem'!$A$13:$A$132))=0,"",INDEX('ordem de passagem'!B$13:B$132,MATCH(ajuizamento!$AJ196,'ordem de passagem'!$A$13:$A$132)))</f>
        <v/>
      </c>
      <c r="AL196" s="273" t="str">
        <f>IF(INDEX('ordem de passagem'!C$13:C$132,MATCH(ajuizamento!$AJ196,'ordem de passagem'!$A$13:$A$132))=0,"",INDEX('ordem de passagem'!C$13:C$132,MATCH(ajuizamento!$AJ196,'ordem de passagem'!$A$13:$A$132)))</f>
        <v/>
      </c>
      <c r="AM196" s="273"/>
      <c r="AN196" s="273"/>
      <c r="AO196" s="273"/>
      <c r="AP196" s="273"/>
      <c r="AQ196" s="273"/>
      <c r="AR196" s="273"/>
      <c r="AS196" s="274" t="str">
        <f>IF(INDEX('ordem de passagem'!D$13:D$132,MATCH(ajuizamento!$AJ196,'ordem de passagem'!$A$13:$A$132))=0,"",INDEX('ordem de passagem'!D$13:D$132,MATCH(ajuizamento!$AJ196,'ordem de passagem'!$A$13:$A$132)))</f>
        <v/>
      </c>
      <c r="AT196" s="274"/>
      <c r="AU196" s="274"/>
      <c r="AV196" s="274"/>
      <c r="AW196" s="274"/>
      <c r="AX196" s="274"/>
      <c r="AY196" s="274"/>
      <c r="AZ196" s="274" t="str">
        <f>IF(INDEX('ordem de passagem'!E$13:E$132,MATCH(ajuizamento!$AJ196,'ordem de passagem'!$A$13:$A$132))=0,"",INDEX('ordem de passagem'!E$13:E$132,MATCH(ajuizamento!$AJ196,'ordem de passagem'!$A$13:$A$132)))</f>
        <v/>
      </c>
      <c r="BA196" s="274"/>
      <c r="BB196" s="274"/>
      <c r="BC196" s="274"/>
      <c r="BD196" s="274"/>
      <c r="BE196" s="275" t="str">
        <f>IF(INDEX('ordem de passagem'!F$13:F$132,MATCH(ajuizamento!$AJ196,'ordem de passagem'!$A$13:$A$132))=0,"",INDEX('ordem de passagem'!F$13:F$132,MATCH(ajuizamento!$AJ196,'ordem de passagem'!$A$13:$A$132)))</f>
        <v/>
      </c>
      <c r="BF196" s="276"/>
      <c r="BG196" s="277"/>
      <c r="BH196" s="275" t="str">
        <f>IF(INDEX('ordem de passagem'!G$13:G$132,MATCH(ajuizamento!$AJ196,'ordem de passagem'!$A$13:$A$132))=0,"",INDEX('ordem de passagem'!G$13:G$132,MATCH(ajuizamento!$AJ196,'ordem de passagem'!$A$13:$A$132)))</f>
        <v/>
      </c>
      <c r="BI196" s="276"/>
      <c r="BJ196" s="276"/>
      <c r="BK196" s="277"/>
      <c r="BL196" s="74" t="str">
        <f>IF(AL196="","",AE196)</f>
        <v/>
      </c>
      <c r="BM196" s="162"/>
      <c r="BN196" s="162"/>
      <c r="BO196" s="162"/>
      <c r="BP196" s="162"/>
      <c r="BQ196" s="162"/>
      <c r="BR196" s="162"/>
      <c r="BS196" s="162"/>
      <c r="BT196" s="162"/>
      <c r="BU196" s="162"/>
      <c r="BV196" s="162"/>
      <c r="BW196" s="162"/>
      <c r="BX196" s="172"/>
      <c r="BY196" s="174" t="str">
        <f t="shared" si="668"/>
        <v/>
      </c>
      <c r="BZ196" s="245" t="str">
        <f t="shared" si="801"/>
        <v/>
      </c>
      <c r="CA196" s="263"/>
    </row>
    <row r="197" spans="1:79" ht="19.8" customHeight="1" x14ac:dyDescent="0.3">
      <c r="A197" s="154" t="str">
        <f t="shared" si="669"/>
        <v>00:00:00,00</v>
      </c>
      <c r="B197" s="154" t="str">
        <f t="shared" si="670"/>
        <v>00:00:00,00</v>
      </c>
      <c r="C197" s="154" t="str">
        <f t="shared" si="671"/>
        <v>00:00:00,00</v>
      </c>
      <c r="D197" s="154" t="str">
        <f t="shared" si="672"/>
        <v>00:00:00,00</v>
      </c>
      <c r="E197" s="154" t="str">
        <f t="shared" si="673"/>
        <v>00:00:00,00</v>
      </c>
      <c r="F197" s="154" t="str">
        <f t="shared" si="674"/>
        <v>00:00:00,00</v>
      </c>
      <c r="G197" s="154" t="str">
        <f t="shared" si="675"/>
        <v>00:00:00,00</v>
      </c>
      <c r="H197" s="154" t="str">
        <f t="shared" si="676"/>
        <v>00:00:00,00</v>
      </c>
      <c r="I197" s="154" t="str">
        <f t="shared" si="677"/>
        <v>00:00:00,00</v>
      </c>
      <c r="J197" s="154" t="str">
        <f t="shared" si="678"/>
        <v>00:00:00,00</v>
      </c>
      <c r="K197" s="154" t="str">
        <f t="shared" si="679"/>
        <v>00:00:00,00</v>
      </c>
      <c r="L197" s="164">
        <f t="shared" si="680"/>
        <v>0</v>
      </c>
      <c r="M197" s="164" t="str">
        <f t="shared" si="681"/>
        <v>00</v>
      </c>
      <c r="N197" s="168">
        <f t="shared" si="664"/>
        <v>0</v>
      </c>
      <c r="O197" s="164" t="str">
        <f t="shared" si="682"/>
        <v/>
      </c>
      <c r="P197" s="171" t="str">
        <f t="shared" si="665"/>
        <v>0:00,00</v>
      </c>
      <c r="Q197" s="171" t="str">
        <f t="shared" si="666"/>
        <v>00:00,00</v>
      </c>
      <c r="R197" s="171" t="str">
        <f t="shared" si="683"/>
        <v>00:00,</v>
      </c>
      <c r="S197" s="270"/>
      <c r="T197" s="270"/>
      <c r="U197" s="281"/>
      <c r="V197" s="281"/>
      <c r="W197" s="281"/>
      <c r="X197" s="281"/>
      <c r="Y197" s="264"/>
      <c r="Z197" s="264"/>
      <c r="AA197" s="264"/>
      <c r="AB197" s="264"/>
      <c r="AC197" s="65">
        <f t="shared" ref="AC197" si="967">AJ196</f>
        <v>62</v>
      </c>
      <c r="AD197" s="65" t="str">
        <f t="shared" ref="AD197" si="968">AK196</f>
        <v/>
      </c>
      <c r="AE197" s="65" t="s">
        <v>113</v>
      </c>
      <c r="AF197" s="246"/>
      <c r="AG197" s="246"/>
      <c r="AH197" s="246"/>
      <c r="AI197" s="244"/>
      <c r="AJ197" s="271"/>
      <c r="AK197" s="272"/>
      <c r="AL197" s="273"/>
      <c r="AM197" s="273"/>
      <c r="AN197" s="273"/>
      <c r="AO197" s="273"/>
      <c r="AP197" s="273"/>
      <c r="AQ197" s="273"/>
      <c r="AR197" s="273"/>
      <c r="AS197" s="274"/>
      <c r="AT197" s="274"/>
      <c r="AU197" s="274"/>
      <c r="AV197" s="274"/>
      <c r="AW197" s="274"/>
      <c r="AX197" s="274"/>
      <c r="AY197" s="274"/>
      <c r="AZ197" s="274"/>
      <c r="BA197" s="274"/>
      <c r="BB197" s="274"/>
      <c r="BC197" s="274"/>
      <c r="BD197" s="274"/>
      <c r="BE197" s="275"/>
      <c r="BF197" s="276"/>
      <c r="BG197" s="277"/>
      <c r="BH197" s="275"/>
      <c r="BI197" s="276"/>
      <c r="BJ197" s="276"/>
      <c r="BK197" s="277"/>
      <c r="BL197" s="74" t="str">
        <f>IF(AL196="","",AE197)</f>
        <v/>
      </c>
      <c r="BM197" s="163"/>
      <c r="BN197" s="163"/>
      <c r="BO197" s="163"/>
      <c r="BP197" s="163"/>
      <c r="BQ197" s="163"/>
      <c r="BR197" s="163"/>
      <c r="BS197" s="163"/>
      <c r="BT197" s="163"/>
      <c r="BU197" s="163"/>
      <c r="BV197" s="163"/>
      <c r="BW197" s="163"/>
      <c r="BX197" s="172"/>
      <c r="BY197" s="174" t="str">
        <f t="shared" si="668"/>
        <v/>
      </c>
      <c r="BZ197" s="245"/>
      <c r="CA197" s="263"/>
    </row>
    <row r="198" spans="1:79" ht="19.8" customHeight="1" x14ac:dyDescent="0.3">
      <c r="A198" s="154" t="str">
        <f t="shared" si="669"/>
        <v>00:00:00,00</v>
      </c>
      <c r="B198" s="154" t="str">
        <f t="shared" si="670"/>
        <v>00:00:00,00</v>
      </c>
      <c r="C198" s="154" t="str">
        <f t="shared" si="671"/>
        <v>00:00:00,00</v>
      </c>
      <c r="D198" s="154" t="str">
        <f t="shared" si="672"/>
        <v>00:00:00,00</v>
      </c>
      <c r="E198" s="154" t="str">
        <f t="shared" si="673"/>
        <v>00:00:00,00</v>
      </c>
      <c r="F198" s="154" t="str">
        <f t="shared" si="674"/>
        <v>00:00:00,00</v>
      </c>
      <c r="G198" s="154" t="str">
        <f t="shared" si="675"/>
        <v>00:00:00,00</v>
      </c>
      <c r="H198" s="154" t="str">
        <f t="shared" si="676"/>
        <v>00:00:00,00</v>
      </c>
      <c r="I198" s="154" t="str">
        <f t="shared" si="677"/>
        <v>00:00:00,00</v>
      </c>
      <c r="J198" s="154" t="str">
        <f t="shared" si="678"/>
        <v>00:00:00,00</v>
      </c>
      <c r="K198" s="154" t="str">
        <f t="shared" si="679"/>
        <v>00:00:00,00</v>
      </c>
      <c r="L198" s="164">
        <f t="shared" si="680"/>
        <v>0</v>
      </c>
      <c r="M198" s="164" t="str">
        <f t="shared" si="681"/>
        <v>00</v>
      </c>
      <c r="N198" s="168">
        <f t="shared" si="664"/>
        <v>0</v>
      </c>
      <c r="O198" s="164" t="str">
        <f t="shared" si="682"/>
        <v/>
      </c>
      <c r="P198" s="171" t="str">
        <f t="shared" si="665"/>
        <v>0:00,00</v>
      </c>
      <c r="Q198" s="171" t="str">
        <f t="shared" si="666"/>
        <v>00:00,00</v>
      </c>
      <c r="R198" s="171" t="str">
        <f t="shared" si="683"/>
        <v>00:00,</v>
      </c>
      <c r="S198" s="270"/>
      <c r="T198" s="270"/>
      <c r="U198" s="281"/>
      <c r="V198" s="281"/>
      <c r="W198" s="281"/>
      <c r="X198" s="281"/>
      <c r="Y198" s="264"/>
      <c r="Z198" s="264"/>
      <c r="AA198" s="264"/>
      <c r="AB198" s="264"/>
      <c r="AC198" s="65">
        <f t="shared" ref="AC198:AD198" si="969">AJ196</f>
        <v>62</v>
      </c>
      <c r="AD198" s="65" t="str">
        <f t="shared" si="969"/>
        <v/>
      </c>
      <c r="AE198" s="65" t="s">
        <v>114</v>
      </c>
      <c r="AF198" s="246"/>
      <c r="AG198" s="246"/>
      <c r="AH198" s="246"/>
      <c r="AI198" s="244"/>
      <c r="AJ198" s="271"/>
      <c r="AK198" s="272"/>
      <c r="AL198" s="273"/>
      <c r="AM198" s="273"/>
      <c r="AN198" s="273"/>
      <c r="AO198" s="273"/>
      <c r="AP198" s="273"/>
      <c r="AQ198" s="273"/>
      <c r="AR198" s="273"/>
      <c r="AS198" s="274"/>
      <c r="AT198" s="274"/>
      <c r="AU198" s="274"/>
      <c r="AV198" s="274"/>
      <c r="AW198" s="274"/>
      <c r="AX198" s="274"/>
      <c r="AY198" s="274"/>
      <c r="AZ198" s="274"/>
      <c r="BA198" s="274"/>
      <c r="BB198" s="274"/>
      <c r="BC198" s="274"/>
      <c r="BD198" s="274"/>
      <c r="BE198" s="278"/>
      <c r="BF198" s="279"/>
      <c r="BG198" s="280"/>
      <c r="BH198" s="278"/>
      <c r="BI198" s="279"/>
      <c r="BJ198" s="279"/>
      <c r="BK198" s="280"/>
      <c r="BL198" s="74" t="str">
        <f>IF(AL196="","",AE198)</f>
        <v/>
      </c>
      <c r="BM198" s="163"/>
      <c r="BN198" s="163"/>
      <c r="BO198" s="163"/>
      <c r="BP198" s="163"/>
      <c r="BQ198" s="163"/>
      <c r="BR198" s="163"/>
      <c r="BS198" s="163"/>
      <c r="BT198" s="163"/>
      <c r="BU198" s="163"/>
      <c r="BV198" s="163"/>
      <c r="BW198" s="163"/>
      <c r="BX198" s="172"/>
      <c r="BY198" s="174" t="str">
        <f t="shared" si="668"/>
        <v/>
      </c>
      <c r="BZ198" s="245"/>
      <c r="CA198" s="263"/>
    </row>
    <row r="199" spans="1:79" ht="19.8" customHeight="1" x14ac:dyDescent="0.3">
      <c r="A199" s="154" t="str">
        <f t="shared" si="669"/>
        <v>00:00:00,00</v>
      </c>
      <c r="B199" s="154" t="str">
        <f t="shared" si="670"/>
        <v>00:00:00,00</v>
      </c>
      <c r="C199" s="154" t="str">
        <f t="shared" si="671"/>
        <v>00:00:00,00</v>
      </c>
      <c r="D199" s="154" t="str">
        <f t="shared" si="672"/>
        <v>00:00:00,00</v>
      </c>
      <c r="E199" s="154" t="str">
        <f t="shared" si="673"/>
        <v>00:00:00,00</v>
      </c>
      <c r="F199" s="154" t="str">
        <f t="shared" si="674"/>
        <v>00:00:00,00</v>
      </c>
      <c r="G199" s="154" t="str">
        <f t="shared" si="675"/>
        <v>00:00:00,00</v>
      </c>
      <c r="H199" s="154" t="str">
        <f t="shared" si="676"/>
        <v>00:00:00,00</v>
      </c>
      <c r="I199" s="154" t="str">
        <f t="shared" si="677"/>
        <v>00:00:00,00</v>
      </c>
      <c r="J199" s="154" t="str">
        <f t="shared" si="678"/>
        <v>00:00:00,00</v>
      </c>
      <c r="K199" s="154" t="str">
        <f t="shared" si="679"/>
        <v>00:00:00,00</v>
      </c>
      <c r="L199" s="164">
        <f t="shared" si="680"/>
        <v>0</v>
      </c>
      <c r="M199" s="164" t="str">
        <f t="shared" si="681"/>
        <v>00</v>
      </c>
      <c r="N199" s="168">
        <f t="shared" si="664"/>
        <v>0</v>
      </c>
      <c r="O199" s="164" t="str">
        <f t="shared" si="682"/>
        <v/>
      </c>
      <c r="P199" s="171" t="str">
        <f t="shared" si="665"/>
        <v>0:00,00</v>
      </c>
      <c r="Q199" s="171" t="str">
        <f t="shared" si="666"/>
        <v>00:00,00</v>
      </c>
      <c r="R199" s="171" t="str">
        <f t="shared" si="683"/>
        <v>00:00,</v>
      </c>
      <c r="S199" s="270" t="str">
        <f t="shared" ref="S199" si="970">U199&amp;V199&amp;W199&amp;X199</f>
        <v/>
      </c>
      <c r="T199" s="270" t="str">
        <f>U199&amp;V199&amp;W199&amp;X199&amp;BE199&amp;BH199</f>
        <v/>
      </c>
      <c r="U199" s="281" t="str">
        <f t="shared" ref="U199" si="971">IF(Y199="","",RANK(Y199,$Y$13:$Y$372,1))</f>
        <v/>
      </c>
      <c r="V199" s="281" t="str">
        <f t="shared" ref="V199" si="972">IF(Z199="","",RANK(Z199,$Z$13:$Z$372,1))</f>
        <v/>
      </c>
      <c r="W199" s="281" t="str">
        <f t="shared" ref="W199" si="973">IF(AA199="","",RANK(AA199,$AA$13:$AA$372,1))</f>
        <v/>
      </c>
      <c r="X199" s="281" t="str">
        <f t="shared" ref="X199" si="974">IF(AB199="","",RANK(AB199,$AB$13:$AB$372,1))</f>
        <v/>
      </c>
      <c r="Y199" s="264" t="str">
        <f t="shared" ref="Y199:AB199" si="975">IFERROR(IF(AND($BE199=Y$12,$BH199=Y$11),$BZ199,""),"")</f>
        <v/>
      </c>
      <c r="Z199" s="264" t="str">
        <f t="shared" si="975"/>
        <v/>
      </c>
      <c r="AA199" s="264" t="str">
        <f t="shared" si="975"/>
        <v/>
      </c>
      <c r="AB199" s="264" t="str">
        <f t="shared" si="975"/>
        <v/>
      </c>
      <c r="AC199" s="65">
        <f t="shared" ref="AC199" si="976">AJ199</f>
        <v>63</v>
      </c>
      <c r="AD199" s="65" t="str">
        <f t="shared" ref="AD199" si="977">AK199</f>
        <v/>
      </c>
      <c r="AE199" s="65" t="s">
        <v>112</v>
      </c>
      <c r="AF199" s="246" t="str">
        <f t="shared" ref="AF199" si="978">BY199</f>
        <v/>
      </c>
      <c r="AG199" s="246" t="str">
        <f t="shared" ref="AG199" si="979">BY200</f>
        <v/>
      </c>
      <c r="AH199" s="246" t="str">
        <f t="shared" ref="AH199" si="980">BY201</f>
        <v/>
      </c>
      <c r="AI199" s="244">
        <f t="shared" ref="AI199" si="981">IF(BZ199="",0,1)</f>
        <v>0</v>
      </c>
      <c r="AJ199" s="271">
        <v>63</v>
      </c>
      <c r="AK199" s="272" t="str">
        <f>IF(INDEX('ordem de passagem'!B$13:B$132,MATCH(ajuizamento!$AJ199,'ordem de passagem'!$A$13:$A$132))=0,"",INDEX('ordem de passagem'!B$13:B$132,MATCH(ajuizamento!$AJ199,'ordem de passagem'!$A$13:$A$132)))</f>
        <v/>
      </c>
      <c r="AL199" s="273" t="str">
        <f>IF(INDEX('ordem de passagem'!C$13:C$132,MATCH(ajuizamento!$AJ199,'ordem de passagem'!$A$13:$A$132))=0,"",INDEX('ordem de passagem'!C$13:C$132,MATCH(ajuizamento!$AJ199,'ordem de passagem'!$A$13:$A$132)))</f>
        <v/>
      </c>
      <c r="AM199" s="273"/>
      <c r="AN199" s="273"/>
      <c r="AO199" s="273"/>
      <c r="AP199" s="273"/>
      <c r="AQ199" s="273"/>
      <c r="AR199" s="273"/>
      <c r="AS199" s="274" t="str">
        <f>IF(INDEX('ordem de passagem'!D$13:D$132,MATCH(ajuizamento!$AJ199,'ordem de passagem'!$A$13:$A$132))=0,"",INDEX('ordem de passagem'!D$13:D$132,MATCH(ajuizamento!$AJ199,'ordem de passagem'!$A$13:$A$132)))</f>
        <v/>
      </c>
      <c r="AT199" s="274"/>
      <c r="AU199" s="274"/>
      <c r="AV199" s="274"/>
      <c r="AW199" s="274"/>
      <c r="AX199" s="274"/>
      <c r="AY199" s="274"/>
      <c r="AZ199" s="274" t="str">
        <f>IF(INDEX('ordem de passagem'!E$13:E$132,MATCH(ajuizamento!$AJ199,'ordem de passagem'!$A$13:$A$132))=0,"",INDEX('ordem de passagem'!E$13:E$132,MATCH(ajuizamento!$AJ199,'ordem de passagem'!$A$13:$A$132)))</f>
        <v/>
      </c>
      <c r="BA199" s="274"/>
      <c r="BB199" s="274"/>
      <c r="BC199" s="274"/>
      <c r="BD199" s="274"/>
      <c r="BE199" s="275" t="str">
        <f>IF(INDEX('ordem de passagem'!F$13:F$132,MATCH(ajuizamento!$AJ199,'ordem de passagem'!$A$13:$A$132))=0,"",INDEX('ordem de passagem'!F$13:F$132,MATCH(ajuizamento!$AJ199,'ordem de passagem'!$A$13:$A$132)))</f>
        <v/>
      </c>
      <c r="BF199" s="276"/>
      <c r="BG199" s="277"/>
      <c r="BH199" s="275" t="str">
        <f>IF(INDEX('ordem de passagem'!G$13:G$132,MATCH(ajuizamento!$AJ199,'ordem de passagem'!$A$13:$A$132))=0,"",INDEX('ordem de passagem'!G$13:G$132,MATCH(ajuizamento!$AJ199,'ordem de passagem'!$A$13:$A$132)))</f>
        <v/>
      </c>
      <c r="BI199" s="276"/>
      <c r="BJ199" s="276"/>
      <c r="BK199" s="277"/>
      <c r="BL199" s="74" t="str">
        <f>IF(AL199="","",AE199)</f>
        <v/>
      </c>
      <c r="BM199" s="162"/>
      <c r="BN199" s="162"/>
      <c r="BO199" s="162"/>
      <c r="BP199" s="162"/>
      <c r="BQ199" s="162"/>
      <c r="BR199" s="162"/>
      <c r="BS199" s="162"/>
      <c r="BT199" s="162"/>
      <c r="BU199" s="162"/>
      <c r="BV199" s="162"/>
      <c r="BW199" s="162"/>
      <c r="BX199" s="172"/>
      <c r="BY199" s="174" t="str">
        <f t="shared" si="668"/>
        <v/>
      </c>
      <c r="BZ199" s="245" t="str">
        <f t="shared" si="801"/>
        <v/>
      </c>
      <c r="CA199" s="263"/>
    </row>
    <row r="200" spans="1:79" ht="19.8" customHeight="1" x14ac:dyDescent="0.3">
      <c r="A200" s="154" t="str">
        <f t="shared" si="669"/>
        <v>00:00:00,00</v>
      </c>
      <c r="B200" s="154" t="str">
        <f t="shared" si="670"/>
        <v>00:00:00,00</v>
      </c>
      <c r="C200" s="154" t="str">
        <f t="shared" si="671"/>
        <v>00:00:00,00</v>
      </c>
      <c r="D200" s="154" t="str">
        <f t="shared" si="672"/>
        <v>00:00:00,00</v>
      </c>
      <c r="E200" s="154" t="str">
        <f t="shared" si="673"/>
        <v>00:00:00,00</v>
      </c>
      <c r="F200" s="154" t="str">
        <f t="shared" si="674"/>
        <v>00:00:00,00</v>
      </c>
      <c r="G200" s="154" t="str">
        <f t="shared" si="675"/>
        <v>00:00:00,00</v>
      </c>
      <c r="H200" s="154" t="str">
        <f t="shared" si="676"/>
        <v>00:00:00,00</v>
      </c>
      <c r="I200" s="154" t="str">
        <f t="shared" si="677"/>
        <v>00:00:00,00</v>
      </c>
      <c r="J200" s="154" t="str">
        <f t="shared" si="678"/>
        <v>00:00:00,00</v>
      </c>
      <c r="K200" s="154" t="str">
        <f t="shared" si="679"/>
        <v>00:00:00,00</v>
      </c>
      <c r="L200" s="164">
        <f t="shared" si="680"/>
        <v>0</v>
      </c>
      <c r="M200" s="164" t="str">
        <f t="shared" si="681"/>
        <v>00</v>
      </c>
      <c r="N200" s="168">
        <f t="shared" si="664"/>
        <v>0</v>
      </c>
      <c r="O200" s="164" t="str">
        <f t="shared" si="682"/>
        <v/>
      </c>
      <c r="P200" s="171" t="str">
        <f t="shared" si="665"/>
        <v>0:00,00</v>
      </c>
      <c r="Q200" s="171" t="str">
        <f t="shared" si="666"/>
        <v>00:00,00</v>
      </c>
      <c r="R200" s="171" t="str">
        <f t="shared" si="683"/>
        <v>00:00,</v>
      </c>
      <c r="S200" s="270"/>
      <c r="T200" s="270"/>
      <c r="U200" s="281"/>
      <c r="V200" s="281"/>
      <c r="W200" s="281"/>
      <c r="X200" s="281"/>
      <c r="Y200" s="264"/>
      <c r="Z200" s="264"/>
      <c r="AA200" s="264"/>
      <c r="AB200" s="264"/>
      <c r="AC200" s="65">
        <f t="shared" ref="AC200" si="982">AJ199</f>
        <v>63</v>
      </c>
      <c r="AD200" s="65" t="str">
        <f t="shared" ref="AD200" si="983">AK199</f>
        <v/>
      </c>
      <c r="AE200" s="65" t="s">
        <v>113</v>
      </c>
      <c r="AF200" s="246"/>
      <c r="AG200" s="246"/>
      <c r="AH200" s="246"/>
      <c r="AI200" s="244"/>
      <c r="AJ200" s="271"/>
      <c r="AK200" s="272"/>
      <c r="AL200" s="273"/>
      <c r="AM200" s="273"/>
      <c r="AN200" s="273"/>
      <c r="AO200" s="273"/>
      <c r="AP200" s="273"/>
      <c r="AQ200" s="273"/>
      <c r="AR200" s="273"/>
      <c r="AS200" s="274"/>
      <c r="AT200" s="274"/>
      <c r="AU200" s="274"/>
      <c r="AV200" s="274"/>
      <c r="AW200" s="274"/>
      <c r="AX200" s="274"/>
      <c r="AY200" s="274"/>
      <c r="AZ200" s="274"/>
      <c r="BA200" s="274"/>
      <c r="BB200" s="274"/>
      <c r="BC200" s="274"/>
      <c r="BD200" s="274"/>
      <c r="BE200" s="275"/>
      <c r="BF200" s="276"/>
      <c r="BG200" s="277"/>
      <c r="BH200" s="275"/>
      <c r="BI200" s="276"/>
      <c r="BJ200" s="276"/>
      <c r="BK200" s="277"/>
      <c r="BL200" s="74" t="str">
        <f>IF(AL199="","",AE200)</f>
        <v/>
      </c>
      <c r="BM200" s="163"/>
      <c r="BN200" s="163"/>
      <c r="BO200" s="163"/>
      <c r="BP200" s="163"/>
      <c r="BQ200" s="163"/>
      <c r="BR200" s="163"/>
      <c r="BS200" s="163"/>
      <c r="BT200" s="163"/>
      <c r="BU200" s="163"/>
      <c r="BV200" s="163"/>
      <c r="BW200" s="163"/>
      <c r="BX200" s="172"/>
      <c r="BY200" s="174" t="str">
        <f t="shared" si="668"/>
        <v/>
      </c>
      <c r="BZ200" s="245"/>
      <c r="CA200" s="263"/>
    </row>
    <row r="201" spans="1:79" ht="19.8" customHeight="1" x14ac:dyDescent="0.3">
      <c r="A201" s="154" t="str">
        <f t="shared" si="669"/>
        <v>00:00:00,00</v>
      </c>
      <c r="B201" s="154" t="str">
        <f t="shared" si="670"/>
        <v>00:00:00,00</v>
      </c>
      <c r="C201" s="154" t="str">
        <f t="shared" si="671"/>
        <v>00:00:00,00</v>
      </c>
      <c r="D201" s="154" t="str">
        <f t="shared" si="672"/>
        <v>00:00:00,00</v>
      </c>
      <c r="E201" s="154" t="str">
        <f t="shared" si="673"/>
        <v>00:00:00,00</v>
      </c>
      <c r="F201" s="154" t="str">
        <f t="shared" si="674"/>
        <v>00:00:00,00</v>
      </c>
      <c r="G201" s="154" t="str">
        <f t="shared" si="675"/>
        <v>00:00:00,00</v>
      </c>
      <c r="H201" s="154" t="str">
        <f t="shared" si="676"/>
        <v>00:00:00,00</v>
      </c>
      <c r="I201" s="154" t="str">
        <f t="shared" si="677"/>
        <v>00:00:00,00</v>
      </c>
      <c r="J201" s="154" t="str">
        <f t="shared" si="678"/>
        <v>00:00:00,00</v>
      </c>
      <c r="K201" s="154" t="str">
        <f t="shared" si="679"/>
        <v>00:00:00,00</v>
      </c>
      <c r="L201" s="164">
        <f t="shared" si="680"/>
        <v>0</v>
      </c>
      <c r="M201" s="164" t="str">
        <f t="shared" si="681"/>
        <v>00</v>
      </c>
      <c r="N201" s="168">
        <f t="shared" si="664"/>
        <v>0</v>
      </c>
      <c r="O201" s="164" t="str">
        <f t="shared" si="682"/>
        <v/>
      </c>
      <c r="P201" s="171" t="str">
        <f t="shared" si="665"/>
        <v>0:00,00</v>
      </c>
      <c r="Q201" s="171" t="str">
        <f t="shared" si="666"/>
        <v>00:00,00</v>
      </c>
      <c r="R201" s="171" t="str">
        <f t="shared" si="683"/>
        <v>00:00,</v>
      </c>
      <c r="S201" s="270"/>
      <c r="T201" s="270"/>
      <c r="U201" s="281"/>
      <c r="V201" s="281"/>
      <c r="W201" s="281"/>
      <c r="X201" s="281"/>
      <c r="Y201" s="264"/>
      <c r="Z201" s="264"/>
      <c r="AA201" s="264"/>
      <c r="AB201" s="264"/>
      <c r="AC201" s="65">
        <f t="shared" ref="AC201:AD201" si="984">AJ199</f>
        <v>63</v>
      </c>
      <c r="AD201" s="65" t="str">
        <f t="shared" si="984"/>
        <v/>
      </c>
      <c r="AE201" s="65" t="s">
        <v>114</v>
      </c>
      <c r="AF201" s="246"/>
      <c r="AG201" s="246"/>
      <c r="AH201" s="246"/>
      <c r="AI201" s="244"/>
      <c r="AJ201" s="271"/>
      <c r="AK201" s="272"/>
      <c r="AL201" s="273"/>
      <c r="AM201" s="273"/>
      <c r="AN201" s="273"/>
      <c r="AO201" s="273"/>
      <c r="AP201" s="273"/>
      <c r="AQ201" s="273"/>
      <c r="AR201" s="273"/>
      <c r="AS201" s="274"/>
      <c r="AT201" s="274"/>
      <c r="AU201" s="274"/>
      <c r="AV201" s="274"/>
      <c r="AW201" s="274"/>
      <c r="AX201" s="274"/>
      <c r="AY201" s="274"/>
      <c r="AZ201" s="274"/>
      <c r="BA201" s="274"/>
      <c r="BB201" s="274"/>
      <c r="BC201" s="274"/>
      <c r="BD201" s="274"/>
      <c r="BE201" s="278"/>
      <c r="BF201" s="279"/>
      <c r="BG201" s="280"/>
      <c r="BH201" s="278"/>
      <c r="BI201" s="279"/>
      <c r="BJ201" s="279"/>
      <c r="BK201" s="280"/>
      <c r="BL201" s="74" t="str">
        <f>IF(AL199="","",AE201)</f>
        <v/>
      </c>
      <c r="BM201" s="163"/>
      <c r="BN201" s="163"/>
      <c r="BO201" s="163"/>
      <c r="BP201" s="163"/>
      <c r="BQ201" s="163"/>
      <c r="BR201" s="163"/>
      <c r="BS201" s="163"/>
      <c r="BT201" s="163"/>
      <c r="BU201" s="163"/>
      <c r="BV201" s="163"/>
      <c r="BW201" s="163"/>
      <c r="BX201" s="172"/>
      <c r="BY201" s="174" t="str">
        <f t="shared" si="668"/>
        <v/>
      </c>
      <c r="BZ201" s="245"/>
      <c r="CA201" s="263"/>
    </row>
    <row r="202" spans="1:79" ht="19.8" customHeight="1" x14ac:dyDescent="0.3">
      <c r="A202" s="154" t="str">
        <f t="shared" si="669"/>
        <v>00:00:00,00</v>
      </c>
      <c r="B202" s="154" t="str">
        <f t="shared" si="670"/>
        <v>00:00:00,00</v>
      </c>
      <c r="C202" s="154" t="str">
        <f t="shared" si="671"/>
        <v>00:00:00,00</v>
      </c>
      <c r="D202" s="154" t="str">
        <f t="shared" si="672"/>
        <v>00:00:00,00</v>
      </c>
      <c r="E202" s="154" t="str">
        <f t="shared" si="673"/>
        <v>00:00:00,00</v>
      </c>
      <c r="F202" s="154" t="str">
        <f t="shared" si="674"/>
        <v>00:00:00,00</v>
      </c>
      <c r="G202" s="154" t="str">
        <f t="shared" si="675"/>
        <v>00:00:00,00</v>
      </c>
      <c r="H202" s="154" t="str">
        <f t="shared" si="676"/>
        <v>00:00:00,00</v>
      </c>
      <c r="I202" s="154" t="str">
        <f t="shared" si="677"/>
        <v>00:00:00,00</v>
      </c>
      <c r="J202" s="154" t="str">
        <f t="shared" si="678"/>
        <v>00:00:00,00</v>
      </c>
      <c r="K202" s="154" t="str">
        <f t="shared" si="679"/>
        <v>00:00:00,00</v>
      </c>
      <c r="L202" s="164">
        <f t="shared" si="680"/>
        <v>0</v>
      </c>
      <c r="M202" s="164" t="str">
        <f t="shared" si="681"/>
        <v>00</v>
      </c>
      <c r="N202" s="168">
        <f t="shared" si="664"/>
        <v>0</v>
      </c>
      <c r="O202" s="164" t="str">
        <f t="shared" si="682"/>
        <v/>
      </c>
      <c r="P202" s="171" t="str">
        <f t="shared" si="665"/>
        <v>0:00,00</v>
      </c>
      <c r="Q202" s="171" t="str">
        <f t="shared" si="666"/>
        <v>00:00,00</v>
      </c>
      <c r="R202" s="171" t="str">
        <f t="shared" si="683"/>
        <v>00:00,</v>
      </c>
      <c r="S202" s="270" t="str">
        <f t="shared" ref="S202" si="985">U202&amp;V202&amp;W202&amp;X202</f>
        <v/>
      </c>
      <c r="T202" s="270" t="str">
        <f>U202&amp;V202&amp;W202&amp;X202&amp;BE202&amp;BH202</f>
        <v/>
      </c>
      <c r="U202" s="281" t="str">
        <f t="shared" ref="U202" si="986">IF(Y202="","",RANK(Y202,$Y$13:$Y$372,1))</f>
        <v/>
      </c>
      <c r="V202" s="281" t="str">
        <f t="shared" ref="V202" si="987">IF(Z202="","",RANK(Z202,$Z$13:$Z$372,1))</f>
        <v/>
      </c>
      <c r="W202" s="281" t="str">
        <f t="shared" ref="W202" si="988">IF(AA202="","",RANK(AA202,$AA$13:$AA$372,1))</f>
        <v/>
      </c>
      <c r="X202" s="281" t="str">
        <f t="shared" ref="X202" si="989">IF(AB202="","",RANK(AB202,$AB$13:$AB$372,1))</f>
        <v/>
      </c>
      <c r="Y202" s="264" t="str">
        <f t="shared" ref="Y202:AB202" si="990">IFERROR(IF(AND($BE202=Y$12,$BH202=Y$11),$BZ202,""),"")</f>
        <v/>
      </c>
      <c r="Z202" s="264" t="str">
        <f t="shared" si="990"/>
        <v/>
      </c>
      <c r="AA202" s="264" t="str">
        <f t="shared" si="990"/>
        <v/>
      </c>
      <c r="AB202" s="264" t="str">
        <f t="shared" si="990"/>
        <v/>
      </c>
      <c r="AC202" s="65">
        <f t="shared" ref="AC202" si="991">AJ202</f>
        <v>64</v>
      </c>
      <c r="AD202" s="65" t="str">
        <f t="shared" ref="AD202" si="992">AK202</f>
        <v/>
      </c>
      <c r="AE202" s="65" t="s">
        <v>112</v>
      </c>
      <c r="AF202" s="246" t="str">
        <f t="shared" ref="AF202" si="993">BY202</f>
        <v/>
      </c>
      <c r="AG202" s="246" t="str">
        <f t="shared" ref="AG202" si="994">BY203</f>
        <v/>
      </c>
      <c r="AH202" s="246" t="str">
        <f t="shared" ref="AH202" si="995">BY204</f>
        <v/>
      </c>
      <c r="AI202" s="244">
        <f t="shared" ref="AI202" si="996">IF(BZ202="",0,1)</f>
        <v>0</v>
      </c>
      <c r="AJ202" s="271">
        <v>64</v>
      </c>
      <c r="AK202" s="272" t="str">
        <f>IF(INDEX('ordem de passagem'!B$13:B$132,MATCH(ajuizamento!$AJ202,'ordem de passagem'!$A$13:$A$132))=0,"",INDEX('ordem de passagem'!B$13:B$132,MATCH(ajuizamento!$AJ202,'ordem de passagem'!$A$13:$A$132)))</f>
        <v/>
      </c>
      <c r="AL202" s="273" t="str">
        <f>IF(INDEX('ordem de passagem'!C$13:C$132,MATCH(ajuizamento!$AJ202,'ordem de passagem'!$A$13:$A$132))=0,"",INDEX('ordem de passagem'!C$13:C$132,MATCH(ajuizamento!$AJ202,'ordem de passagem'!$A$13:$A$132)))</f>
        <v/>
      </c>
      <c r="AM202" s="273"/>
      <c r="AN202" s="273"/>
      <c r="AO202" s="273"/>
      <c r="AP202" s="273"/>
      <c r="AQ202" s="273"/>
      <c r="AR202" s="273"/>
      <c r="AS202" s="274" t="str">
        <f>IF(INDEX('ordem de passagem'!D$13:D$132,MATCH(ajuizamento!$AJ202,'ordem de passagem'!$A$13:$A$132))=0,"",INDEX('ordem de passagem'!D$13:D$132,MATCH(ajuizamento!$AJ202,'ordem de passagem'!$A$13:$A$132)))</f>
        <v/>
      </c>
      <c r="AT202" s="274"/>
      <c r="AU202" s="274"/>
      <c r="AV202" s="274"/>
      <c r="AW202" s="274"/>
      <c r="AX202" s="274"/>
      <c r="AY202" s="274"/>
      <c r="AZ202" s="274" t="str">
        <f>IF(INDEX('ordem de passagem'!E$13:E$132,MATCH(ajuizamento!$AJ202,'ordem de passagem'!$A$13:$A$132))=0,"",INDEX('ordem de passagem'!E$13:E$132,MATCH(ajuizamento!$AJ202,'ordem de passagem'!$A$13:$A$132)))</f>
        <v/>
      </c>
      <c r="BA202" s="274"/>
      <c r="BB202" s="274"/>
      <c r="BC202" s="274"/>
      <c r="BD202" s="274"/>
      <c r="BE202" s="275" t="str">
        <f>IF(INDEX('ordem de passagem'!F$13:F$132,MATCH(ajuizamento!$AJ202,'ordem de passagem'!$A$13:$A$132))=0,"",INDEX('ordem de passagem'!F$13:F$132,MATCH(ajuizamento!$AJ202,'ordem de passagem'!$A$13:$A$132)))</f>
        <v/>
      </c>
      <c r="BF202" s="276"/>
      <c r="BG202" s="277"/>
      <c r="BH202" s="275" t="str">
        <f>IF(INDEX('ordem de passagem'!G$13:G$132,MATCH(ajuizamento!$AJ202,'ordem de passagem'!$A$13:$A$132))=0,"",INDEX('ordem de passagem'!G$13:G$132,MATCH(ajuizamento!$AJ202,'ordem de passagem'!$A$13:$A$132)))</f>
        <v/>
      </c>
      <c r="BI202" s="276"/>
      <c r="BJ202" s="276"/>
      <c r="BK202" s="277"/>
      <c r="BL202" s="74" t="str">
        <f>IF(AL202="","",AE202)</f>
        <v/>
      </c>
      <c r="BM202" s="162"/>
      <c r="BN202" s="162"/>
      <c r="BO202" s="162"/>
      <c r="BP202" s="162"/>
      <c r="BQ202" s="162"/>
      <c r="BR202" s="162"/>
      <c r="BS202" s="162"/>
      <c r="BT202" s="162"/>
      <c r="BU202" s="162"/>
      <c r="BV202" s="162"/>
      <c r="BW202" s="162"/>
      <c r="BX202" s="172"/>
      <c r="BY202" s="174" t="str">
        <f t="shared" si="668"/>
        <v/>
      </c>
      <c r="BZ202" s="245" t="str">
        <f t="shared" si="801"/>
        <v/>
      </c>
      <c r="CA202" s="263"/>
    </row>
    <row r="203" spans="1:79" ht="19.8" customHeight="1" x14ac:dyDescent="0.3">
      <c r="A203" s="154" t="str">
        <f t="shared" si="669"/>
        <v>00:00:00,00</v>
      </c>
      <c r="B203" s="154" t="str">
        <f t="shared" si="670"/>
        <v>00:00:00,00</v>
      </c>
      <c r="C203" s="154" t="str">
        <f t="shared" si="671"/>
        <v>00:00:00,00</v>
      </c>
      <c r="D203" s="154" t="str">
        <f t="shared" si="672"/>
        <v>00:00:00,00</v>
      </c>
      <c r="E203" s="154" t="str">
        <f t="shared" si="673"/>
        <v>00:00:00,00</v>
      </c>
      <c r="F203" s="154" t="str">
        <f t="shared" si="674"/>
        <v>00:00:00,00</v>
      </c>
      <c r="G203" s="154" t="str">
        <f t="shared" si="675"/>
        <v>00:00:00,00</v>
      </c>
      <c r="H203" s="154" t="str">
        <f t="shared" si="676"/>
        <v>00:00:00,00</v>
      </c>
      <c r="I203" s="154" t="str">
        <f t="shared" si="677"/>
        <v>00:00:00,00</v>
      </c>
      <c r="J203" s="154" t="str">
        <f t="shared" si="678"/>
        <v>00:00:00,00</v>
      </c>
      <c r="K203" s="154" t="str">
        <f t="shared" si="679"/>
        <v>00:00:00,00</v>
      </c>
      <c r="L203" s="164">
        <f t="shared" si="680"/>
        <v>0</v>
      </c>
      <c r="M203" s="164" t="str">
        <f t="shared" si="681"/>
        <v>00</v>
      </c>
      <c r="N203" s="168">
        <f t="shared" si="664"/>
        <v>0</v>
      </c>
      <c r="O203" s="164" t="str">
        <f t="shared" si="682"/>
        <v/>
      </c>
      <c r="P203" s="171" t="str">
        <f t="shared" si="665"/>
        <v>0:00,00</v>
      </c>
      <c r="Q203" s="171" t="str">
        <f t="shared" si="666"/>
        <v>00:00,00</v>
      </c>
      <c r="R203" s="171" t="str">
        <f t="shared" si="683"/>
        <v>00:00,</v>
      </c>
      <c r="S203" s="270"/>
      <c r="T203" s="270"/>
      <c r="U203" s="281"/>
      <c r="V203" s="281"/>
      <c r="W203" s="281"/>
      <c r="X203" s="281"/>
      <c r="Y203" s="264"/>
      <c r="Z203" s="264"/>
      <c r="AA203" s="264"/>
      <c r="AB203" s="264"/>
      <c r="AC203" s="65">
        <f t="shared" ref="AC203" si="997">AJ202</f>
        <v>64</v>
      </c>
      <c r="AD203" s="65" t="str">
        <f t="shared" ref="AD203" si="998">AK202</f>
        <v/>
      </c>
      <c r="AE203" s="65" t="s">
        <v>113</v>
      </c>
      <c r="AF203" s="246"/>
      <c r="AG203" s="246"/>
      <c r="AH203" s="246"/>
      <c r="AI203" s="244"/>
      <c r="AJ203" s="271"/>
      <c r="AK203" s="272"/>
      <c r="AL203" s="273"/>
      <c r="AM203" s="273"/>
      <c r="AN203" s="273"/>
      <c r="AO203" s="273"/>
      <c r="AP203" s="273"/>
      <c r="AQ203" s="273"/>
      <c r="AR203" s="273"/>
      <c r="AS203" s="274"/>
      <c r="AT203" s="274"/>
      <c r="AU203" s="274"/>
      <c r="AV203" s="274"/>
      <c r="AW203" s="274"/>
      <c r="AX203" s="274"/>
      <c r="AY203" s="274"/>
      <c r="AZ203" s="274"/>
      <c r="BA203" s="274"/>
      <c r="BB203" s="274"/>
      <c r="BC203" s="274"/>
      <c r="BD203" s="274"/>
      <c r="BE203" s="275"/>
      <c r="BF203" s="276"/>
      <c r="BG203" s="277"/>
      <c r="BH203" s="275"/>
      <c r="BI203" s="276"/>
      <c r="BJ203" s="276"/>
      <c r="BK203" s="277"/>
      <c r="BL203" s="74" t="str">
        <f>IF(AL202="","",AE203)</f>
        <v/>
      </c>
      <c r="BM203" s="163"/>
      <c r="BN203" s="163"/>
      <c r="BO203" s="163"/>
      <c r="BP203" s="163"/>
      <c r="BQ203" s="163"/>
      <c r="BR203" s="163"/>
      <c r="BS203" s="163"/>
      <c r="BT203" s="163"/>
      <c r="BU203" s="163"/>
      <c r="BV203" s="163"/>
      <c r="BW203" s="163"/>
      <c r="BX203" s="172"/>
      <c r="BY203" s="174" t="str">
        <f t="shared" si="668"/>
        <v/>
      </c>
      <c r="BZ203" s="245"/>
      <c r="CA203" s="263"/>
    </row>
    <row r="204" spans="1:79" ht="19.8" customHeight="1" x14ac:dyDescent="0.3">
      <c r="A204" s="154" t="str">
        <f t="shared" si="669"/>
        <v>00:00:00,00</v>
      </c>
      <c r="B204" s="154" t="str">
        <f t="shared" si="670"/>
        <v>00:00:00,00</v>
      </c>
      <c r="C204" s="154" t="str">
        <f t="shared" si="671"/>
        <v>00:00:00,00</v>
      </c>
      <c r="D204" s="154" t="str">
        <f t="shared" si="672"/>
        <v>00:00:00,00</v>
      </c>
      <c r="E204" s="154" t="str">
        <f t="shared" si="673"/>
        <v>00:00:00,00</v>
      </c>
      <c r="F204" s="154" t="str">
        <f t="shared" si="674"/>
        <v>00:00:00,00</v>
      </c>
      <c r="G204" s="154" t="str">
        <f t="shared" si="675"/>
        <v>00:00:00,00</v>
      </c>
      <c r="H204" s="154" t="str">
        <f t="shared" si="676"/>
        <v>00:00:00,00</v>
      </c>
      <c r="I204" s="154" t="str">
        <f t="shared" si="677"/>
        <v>00:00:00,00</v>
      </c>
      <c r="J204" s="154" t="str">
        <f t="shared" si="678"/>
        <v>00:00:00,00</v>
      </c>
      <c r="K204" s="154" t="str">
        <f t="shared" si="679"/>
        <v>00:00:00,00</v>
      </c>
      <c r="L204" s="164">
        <f t="shared" si="680"/>
        <v>0</v>
      </c>
      <c r="M204" s="164" t="str">
        <f t="shared" si="681"/>
        <v>00</v>
      </c>
      <c r="N204" s="168">
        <f t="shared" si="664"/>
        <v>0</v>
      </c>
      <c r="O204" s="164" t="str">
        <f t="shared" si="682"/>
        <v/>
      </c>
      <c r="P204" s="171" t="str">
        <f t="shared" si="665"/>
        <v>0:00,00</v>
      </c>
      <c r="Q204" s="171" t="str">
        <f t="shared" si="666"/>
        <v>00:00,00</v>
      </c>
      <c r="R204" s="171" t="str">
        <f t="shared" si="683"/>
        <v>00:00,</v>
      </c>
      <c r="S204" s="270"/>
      <c r="T204" s="270"/>
      <c r="U204" s="281"/>
      <c r="V204" s="281"/>
      <c r="W204" s="281"/>
      <c r="X204" s="281"/>
      <c r="Y204" s="264"/>
      <c r="Z204" s="264"/>
      <c r="AA204" s="264"/>
      <c r="AB204" s="264"/>
      <c r="AC204" s="65">
        <f t="shared" ref="AC204:AD204" si="999">AJ202</f>
        <v>64</v>
      </c>
      <c r="AD204" s="65" t="str">
        <f t="shared" si="999"/>
        <v/>
      </c>
      <c r="AE204" s="65" t="s">
        <v>114</v>
      </c>
      <c r="AF204" s="246"/>
      <c r="AG204" s="246"/>
      <c r="AH204" s="246"/>
      <c r="AI204" s="244"/>
      <c r="AJ204" s="271"/>
      <c r="AK204" s="272"/>
      <c r="AL204" s="273"/>
      <c r="AM204" s="273"/>
      <c r="AN204" s="273"/>
      <c r="AO204" s="273"/>
      <c r="AP204" s="273"/>
      <c r="AQ204" s="273"/>
      <c r="AR204" s="273"/>
      <c r="AS204" s="274"/>
      <c r="AT204" s="274"/>
      <c r="AU204" s="274"/>
      <c r="AV204" s="274"/>
      <c r="AW204" s="274"/>
      <c r="AX204" s="274"/>
      <c r="AY204" s="274"/>
      <c r="AZ204" s="274"/>
      <c r="BA204" s="274"/>
      <c r="BB204" s="274"/>
      <c r="BC204" s="274"/>
      <c r="BD204" s="274"/>
      <c r="BE204" s="278"/>
      <c r="BF204" s="279"/>
      <c r="BG204" s="280"/>
      <c r="BH204" s="278"/>
      <c r="BI204" s="279"/>
      <c r="BJ204" s="279"/>
      <c r="BK204" s="280"/>
      <c r="BL204" s="74" t="str">
        <f>IF(AL202="","",AE204)</f>
        <v/>
      </c>
      <c r="BM204" s="163"/>
      <c r="BN204" s="163"/>
      <c r="BO204" s="163"/>
      <c r="BP204" s="163"/>
      <c r="BQ204" s="163"/>
      <c r="BR204" s="163"/>
      <c r="BS204" s="163"/>
      <c r="BT204" s="163"/>
      <c r="BU204" s="163"/>
      <c r="BV204" s="163"/>
      <c r="BW204" s="163"/>
      <c r="BX204" s="172"/>
      <c r="BY204" s="174" t="str">
        <f t="shared" si="668"/>
        <v/>
      </c>
      <c r="BZ204" s="245"/>
      <c r="CA204" s="263"/>
    </row>
    <row r="205" spans="1:79" ht="19.8" customHeight="1" x14ac:dyDescent="0.3">
      <c r="A205" s="154" t="str">
        <f t="shared" si="669"/>
        <v>00:00:00,00</v>
      </c>
      <c r="B205" s="154" t="str">
        <f t="shared" si="670"/>
        <v>00:00:00,00</v>
      </c>
      <c r="C205" s="154" t="str">
        <f t="shared" si="671"/>
        <v>00:00:00,00</v>
      </c>
      <c r="D205" s="154" t="str">
        <f t="shared" si="672"/>
        <v>00:00:00,00</v>
      </c>
      <c r="E205" s="154" t="str">
        <f t="shared" si="673"/>
        <v>00:00:00,00</v>
      </c>
      <c r="F205" s="154" t="str">
        <f t="shared" si="674"/>
        <v>00:00:00,00</v>
      </c>
      <c r="G205" s="154" t="str">
        <f t="shared" si="675"/>
        <v>00:00:00,00</v>
      </c>
      <c r="H205" s="154" t="str">
        <f t="shared" si="676"/>
        <v>00:00:00,00</v>
      </c>
      <c r="I205" s="154" t="str">
        <f t="shared" si="677"/>
        <v>00:00:00,00</v>
      </c>
      <c r="J205" s="154" t="str">
        <f t="shared" si="678"/>
        <v>00:00:00,00</v>
      </c>
      <c r="K205" s="154" t="str">
        <f t="shared" si="679"/>
        <v>00:00:00,00</v>
      </c>
      <c r="L205" s="164">
        <f t="shared" si="680"/>
        <v>0</v>
      </c>
      <c r="M205" s="164" t="str">
        <f t="shared" si="681"/>
        <v>00</v>
      </c>
      <c r="N205" s="168">
        <f t="shared" ref="N205:N268" si="1000">IFERROR((A205+B205+C205+D205+E205+F205+G205+H205+I205+J205+K205)+P205+Q205+R205,"")</f>
        <v>0</v>
      </c>
      <c r="O205" s="164" t="str">
        <f t="shared" si="682"/>
        <v/>
      </c>
      <c r="P205" s="171" t="str">
        <f t="shared" ref="P205:P268" si="1001">L205&amp;":00,00"</f>
        <v>0:00,00</v>
      </c>
      <c r="Q205" s="171" t="str">
        <f t="shared" ref="Q205:Q268" si="1002">"00:"&amp;M205&amp;",00"</f>
        <v>00:00,00</v>
      </c>
      <c r="R205" s="171" t="str">
        <f t="shared" si="683"/>
        <v>00:00,</v>
      </c>
      <c r="S205" s="270" t="str">
        <f t="shared" ref="S205" si="1003">U205&amp;V205&amp;W205&amp;X205</f>
        <v/>
      </c>
      <c r="T205" s="270" t="str">
        <f>U205&amp;V205&amp;W205&amp;X205&amp;BE205&amp;BH205</f>
        <v/>
      </c>
      <c r="U205" s="281" t="str">
        <f t="shared" ref="U205" si="1004">IF(Y205="","",RANK(Y205,$Y$13:$Y$372,1))</f>
        <v/>
      </c>
      <c r="V205" s="281" t="str">
        <f t="shared" ref="V205" si="1005">IF(Z205="","",RANK(Z205,$Z$13:$Z$372,1))</f>
        <v/>
      </c>
      <c r="W205" s="281" t="str">
        <f t="shared" ref="W205" si="1006">IF(AA205="","",RANK(AA205,$AA$13:$AA$372,1))</f>
        <v/>
      </c>
      <c r="X205" s="281" t="str">
        <f t="shared" ref="X205" si="1007">IF(AB205="","",RANK(AB205,$AB$13:$AB$372,1))</f>
        <v/>
      </c>
      <c r="Y205" s="264" t="str">
        <f t="shared" ref="Y205:AB205" si="1008">IFERROR(IF(AND($BE205=Y$12,$BH205=Y$11),$BZ205,""),"")</f>
        <v/>
      </c>
      <c r="Z205" s="264" t="str">
        <f t="shared" si="1008"/>
        <v/>
      </c>
      <c r="AA205" s="264" t="str">
        <f t="shared" si="1008"/>
        <v/>
      </c>
      <c r="AB205" s="264" t="str">
        <f t="shared" si="1008"/>
        <v/>
      </c>
      <c r="AC205" s="65">
        <f t="shared" ref="AC205" si="1009">AJ205</f>
        <v>65</v>
      </c>
      <c r="AD205" s="65" t="str">
        <f t="shared" ref="AD205" si="1010">AK205</f>
        <v/>
      </c>
      <c r="AE205" s="65" t="s">
        <v>112</v>
      </c>
      <c r="AF205" s="246" t="str">
        <f t="shared" ref="AF205" si="1011">BY205</f>
        <v/>
      </c>
      <c r="AG205" s="246" t="str">
        <f t="shared" ref="AG205" si="1012">BY206</f>
        <v/>
      </c>
      <c r="AH205" s="246" t="str">
        <f t="shared" ref="AH205" si="1013">BY207</f>
        <v/>
      </c>
      <c r="AI205" s="244">
        <f t="shared" ref="AI205" si="1014">IF(BZ205="",0,1)</f>
        <v>0</v>
      </c>
      <c r="AJ205" s="271">
        <v>65</v>
      </c>
      <c r="AK205" s="272" t="str">
        <f>IF(INDEX('ordem de passagem'!B$13:B$132,MATCH(ajuizamento!$AJ205,'ordem de passagem'!$A$13:$A$132))=0,"",INDEX('ordem de passagem'!B$13:B$132,MATCH(ajuizamento!$AJ205,'ordem de passagem'!$A$13:$A$132)))</f>
        <v/>
      </c>
      <c r="AL205" s="273" t="str">
        <f>IF(INDEX('ordem de passagem'!C$13:C$132,MATCH(ajuizamento!$AJ205,'ordem de passagem'!$A$13:$A$132))=0,"",INDEX('ordem de passagem'!C$13:C$132,MATCH(ajuizamento!$AJ205,'ordem de passagem'!$A$13:$A$132)))</f>
        <v/>
      </c>
      <c r="AM205" s="273"/>
      <c r="AN205" s="273"/>
      <c r="AO205" s="273"/>
      <c r="AP205" s="273"/>
      <c r="AQ205" s="273"/>
      <c r="AR205" s="273"/>
      <c r="AS205" s="274" t="str">
        <f>IF(INDEX('ordem de passagem'!D$13:D$132,MATCH(ajuizamento!$AJ205,'ordem de passagem'!$A$13:$A$132))=0,"",INDEX('ordem de passagem'!D$13:D$132,MATCH(ajuizamento!$AJ205,'ordem de passagem'!$A$13:$A$132)))</f>
        <v/>
      </c>
      <c r="AT205" s="274"/>
      <c r="AU205" s="274"/>
      <c r="AV205" s="274"/>
      <c r="AW205" s="274"/>
      <c r="AX205" s="274"/>
      <c r="AY205" s="274"/>
      <c r="AZ205" s="274" t="str">
        <f>IF(INDEX('ordem de passagem'!E$13:E$132,MATCH(ajuizamento!$AJ205,'ordem de passagem'!$A$13:$A$132))=0,"",INDEX('ordem de passagem'!E$13:E$132,MATCH(ajuizamento!$AJ205,'ordem de passagem'!$A$13:$A$132)))</f>
        <v/>
      </c>
      <c r="BA205" s="274"/>
      <c r="BB205" s="274"/>
      <c r="BC205" s="274"/>
      <c r="BD205" s="274"/>
      <c r="BE205" s="275" t="str">
        <f>IF(INDEX('ordem de passagem'!F$13:F$132,MATCH(ajuizamento!$AJ205,'ordem de passagem'!$A$13:$A$132))=0,"",INDEX('ordem de passagem'!F$13:F$132,MATCH(ajuizamento!$AJ205,'ordem de passagem'!$A$13:$A$132)))</f>
        <v/>
      </c>
      <c r="BF205" s="276"/>
      <c r="BG205" s="277"/>
      <c r="BH205" s="275" t="str">
        <f>IF(INDEX('ordem de passagem'!G$13:G$132,MATCH(ajuizamento!$AJ205,'ordem de passagem'!$A$13:$A$132))=0,"",INDEX('ordem de passagem'!G$13:G$132,MATCH(ajuizamento!$AJ205,'ordem de passagem'!$A$13:$A$132)))</f>
        <v/>
      </c>
      <c r="BI205" s="276"/>
      <c r="BJ205" s="276"/>
      <c r="BK205" s="277"/>
      <c r="BL205" s="74" t="str">
        <f>IF(AL205="","",AE205)</f>
        <v/>
      </c>
      <c r="BM205" s="162"/>
      <c r="BN205" s="162"/>
      <c r="BO205" s="162"/>
      <c r="BP205" s="162"/>
      <c r="BQ205" s="162"/>
      <c r="BR205" s="162"/>
      <c r="BS205" s="162"/>
      <c r="BT205" s="162"/>
      <c r="BU205" s="162"/>
      <c r="BV205" s="162"/>
      <c r="BW205" s="162"/>
      <c r="BX205" s="172"/>
      <c r="BY205" s="174" t="str">
        <f t="shared" ref="BY205:BY268" si="1015">IF(BX205="","",N205)</f>
        <v/>
      </c>
      <c r="BZ205" s="245" t="str">
        <f t="shared" si="801"/>
        <v/>
      </c>
      <c r="CA205" s="263"/>
    </row>
    <row r="206" spans="1:79" ht="19.8" customHeight="1" x14ac:dyDescent="0.3">
      <c r="A206" s="154" t="str">
        <f t="shared" ref="A206:A269" si="1016">IF(BM206="","00:00:00,00","00:00:"&amp;BM206&amp;",00")</f>
        <v>00:00:00,00</v>
      </c>
      <c r="B206" s="154" t="str">
        <f t="shared" ref="B206:B269" si="1017">IF(BN206="","00:00:00,00","00:00:"&amp;BN206&amp;",00")</f>
        <v>00:00:00,00</v>
      </c>
      <c r="C206" s="154" t="str">
        <f t="shared" ref="C206:C269" si="1018">IF(BO206="","00:00:00,00","00:00:"&amp;BO206&amp;",00")</f>
        <v>00:00:00,00</v>
      </c>
      <c r="D206" s="154" t="str">
        <f t="shared" ref="D206:D269" si="1019">IF(BP206="","00:00:00,00","00:00:"&amp;BP206&amp;",00")</f>
        <v>00:00:00,00</v>
      </c>
      <c r="E206" s="154" t="str">
        <f t="shared" ref="E206:E269" si="1020">IF(BQ206="","00:00:00,00","00:00:"&amp;BQ206&amp;",00")</f>
        <v>00:00:00,00</v>
      </c>
      <c r="F206" s="154" t="str">
        <f t="shared" ref="F206:F269" si="1021">IF(BR206="","00:00:00,00","00:00:"&amp;BR206&amp;",00")</f>
        <v>00:00:00,00</v>
      </c>
      <c r="G206" s="154" t="str">
        <f t="shared" ref="G206:G269" si="1022">IF(BS206="","00:00:00,00","00:00:"&amp;BS206&amp;",00")</f>
        <v>00:00:00,00</v>
      </c>
      <c r="H206" s="154" t="str">
        <f t="shared" ref="H206:H269" si="1023">IF(BT206="","00:00:00,00","00:00:"&amp;BT206&amp;",00")</f>
        <v>00:00:00,00</v>
      </c>
      <c r="I206" s="154" t="str">
        <f t="shared" ref="I206:I269" si="1024">IF(BU206="","00:00:00,00","00:00:"&amp;BU206&amp;",00")</f>
        <v>00:00:00,00</v>
      </c>
      <c r="J206" s="154" t="str">
        <f t="shared" ref="J206:J269" si="1025">IF(BV206="","00:00:00,00","00:00:"&amp;BV206&amp;",00")</f>
        <v>00:00:00,00</v>
      </c>
      <c r="K206" s="154" t="str">
        <f t="shared" ref="K206:K269" si="1026">IF(BW206="","00:00:00,00","00:00:"&amp;BW206&amp;",00")</f>
        <v>00:00:00,00</v>
      </c>
      <c r="L206" s="164">
        <f t="shared" ref="L206:L269" si="1027">IF(LEN(BX206)=6,LEFT(BX206,1),0)</f>
        <v>0</v>
      </c>
      <c r="M206" s="164" t="str">
        <f t="shared" ref="M206:M269" si="1028">IF(LEN(BX206)=6,MID(BX206,2,2),""&amp;IF(LEN(BX206)=5,MID(BX206,1,2),""&amp;IF(LEN(BX206)=4,0&amp;MID(BX206,1,1),""))&amp;IF(LEN(BX206)&lt;=3,"00",""))</f>
        <v>00</v>
      </c>
      <c r="N206" s="168">
        <f t="shared" si="1000"/>
        <v>0</v>
      </c>
      <c r="O206" s="164" t="str">
        <f t="shared" ref="O206:O269" si="1029">IFERROR((RIGHT(BX206,3))*1,"")</f>
        <v/>
      </c>
      <c r="P206" s="171" t="str">
        <f t="shared" si="1001"/>
        <v>0:00,00</v>
      </c>
      <c r="Q206" s="171" t="str">
        <f t="shared" si="1002"/>
        <v>00:00,00</v>
      </c>
      <c r="R206" s="171" t="str">
        <f t="shared" ref="R206:R269" si="1030">"00:00,"&amp;O206</f>
        <v>00:00,</v>
      </c>
      <c r="S206" s="270"/>
      <c r="T206" s="270"/>
      <c r="U206" s="281"/>
      <c r="V206" s="281"/>
      <c r="W206" s="281"/>
      <c r="X206" s="281"/>
      <c r="Y206" s="264"/>
      <c r="Z206" s="264"/>
      <c r="AA206" s="264"/>
      <c r="AB206" s="264"/>
      <c r="AC206" s="65">
        <f t="shared" ref="AC206" si="1031">AJ205</f>
        <v>65</v>
      </c>
      <c r="AD206" s="65" t="str">
        <f t="shared" ref="AD206" si="1032">AK205</f>
        <v/>
      </c>
      <c r="AE206" s="65" t="s">
        <v>113</v>
      </c>
      <c r="AF206" s="246"/>
      <c r="AG206" s="246"/>
      <c r="AH206" s="246"/>
      <c r="AI206" s="244"/>
      <c r="AJ206" s="271"/>
      <c r="AK206" s="272"/>
      <c r="AL206" s="273"/>
      <c r="AM206" s="273"/>
      <c r="AN206" s="273"/>
      <c r="AO206" s="273"/>
      <c r="AP206" s="273"/>
      <c r="AQ206" s="273"/>
      <c r="AR206" s="273"/>
      <c r="AS206" s="274"/>
      <c r="AT206" s="274"/>
      <c r="AU206" s="274"/>
      <c r="AV206" s="274"/>
      <c r="AW206" s="274"/>
      <c r="AX206" s="274"/>
      <c r="AY206" s="274"/>
      <c r="AZ206" s="274"/>
      <c r="BA206" s="274"/>
      <c r="BB206" s="274"/>
      <c r="BC206" s="274"/>
      <c r="BD206" s="274"/>
      <c r="BE206" s="275"/>
      <c r="BF206" s="276"/>
      <c r="BG206" s="277"/>
      <c r="BH206" s="275"/>
      <c r="BI206" s="276"/>
      <c r="BJ206" s="276"/>
      <c r="BK206" s="277"/>
      <c r="BL206" s="74" t="str">
        <f>IF(AL205="","",AE206)</f>
        <v/>
      </c>
      <c r="BM206" s="163"/>
      <c r="BN206" s="163"/>
      <c r="BO206" s="163"/>
      <c r="BP206" s="163"/>
      <c r="BQ206" s="163"/>
      <c r="BR206" s="163"/>
      <c r="BS206" s="163"/>
      <c r="BT206" s="163"/>
      <c r="BU206" s="163"/>
      <c r="BV206" s="163"/>
      <c r="BW206" s="163"/>
      <c r="BX206" s="172"/>
      <c r="BY206" s="174" t="str">
        <f t="shared" si="1015"/>
        <v/>
      </c>
      <c r="BZ206" s="245"/>
      <c r="CA206" s="263"/>
    </row>
    <row r="207" spans="1:79" ht="19.8" customHeight="1" x14ac:dyDescent="0.3">
      <c r="A207" s="154" t="str">
        <f t="shared" si="1016"/>
        <v>00:00:00,00</v>
      </c>
      <c r="B207" s="154" t="str">
        <f t="shared" si="1017"/>
        <v>00:00:00,00</v>
      </c>
      <c r="C207" s="154" t="str">
        <f t="shared" si="1018"/>
        <v>00:00:00,00</v>
      </c>
      <c r="D207" s="154" t="str">
        <f t="shared" si="1019"/>
        <v>00:00:00,00</v>
      </c>
      <c r="E207" s="154" t="str">
        <f t="shared" si="1020"/>
        <v>00:00:00,00</v>
      </c>
      <c r="F207" s="154" t="str">
        <f t="shared" si="1021"/>
        <v>00:00:00,00</v>
      </c>
      <c r="G207" s="154" t="str">
        <f t="shared" si="1022"/>
        <v>00:00:00,00</v>
      </c>
      <c r="H207" s="154" t="str">
        <f t="shared" si="1023"/>
        <v>00:00:00,00</v>
      </c>
      <c r="I207" s="154" t="str">
        <f t="shared" si="1024"/>
        <v>00:00:00,00</v>
      </c>
      <c r="J207" s="154" t="str">
        <f t="shared" si="1025"/>
        <v>00:00:00,00</v>
      </c>
      <c r="K207" s="154" t="str">
        <f t="shared" si="1026"/>
        <v>00:00:00,00</v>
      </c>
      <c r="L207" s="164">
        <f t="shared" si="1027"/>
        <v>0</v>
      </c>
      <c r="M207" s="164" t="str">
        <f t="shared" si="1028"/>
        <v>00</v>
      </c>
      <c r="N207" s="168">
        <f t="shared" si="1000"/>
        <v>0</v>
      </c>
      <c r="O207" s="164" t="str">
        <f t="shared" si="1029"/>
        <v/>
      </c>
      <c r="P207" s="171" t="str">
        <f t="shared" si="1001"/>
        <v>0:00,00</v>
      </c>
      <c r="Q207" s="171" t="str">
        <f t="shared" si="1002"/>
        <v>00:00,00</v>
      </c>
      <c r="R207" s="171" t="str">
        <f t="shared" si="1030"/>
        <v>00:00,</v>
      </c>
      <c r="S207" s="270"/>
      <c r="T207" s="270"/>
      <c r="U207" s="281"/>
      <c r="V207" s="281"/>
      <c r="W207" s="281"/>
      <c r="X207" s="281"/>
      <c r="Y207" s="264"/>
      <c r="Z207" s="264"/>
      <c r="AA207" s="264"/>
      <c r="AB207" s="264"/>
      <c r="AC207" s="65">
        <f t="shared" ref="AC207:AD207" si="1033">AJ205</f>
        <v>65</v>
      </c>
      <c r="AD207" s="65" t="str">
        <f t="shared" si="1033"/>
        <v/>
      </c>
      <c r="AE207" s="65" t="s">
        <v>114</v>
      </c>
      <c r="AF207" s="246"/>
      <c r="AG207" s="246"/>
      <c r="AH207" s="246"/>
      <c r="AI207" s="244"/>
      <c r="AJ207" s="271"/>
      <c r="AK207" s="272"/>
      <c r="AL207" s="273"/>
      <c r="AM207" s="273"/>
      <c r="AN207" s="273"/>
      <c r="AO207" s="273"/>
      <c r="AP207" s="273"/>
      <c r="AQ207" s="273"/>
      <c r="AR207" s="273"/>
      <c r="AS207" s="274"/>
      <c r="AT207" s="274"/>
      <c r="AU207" s="274"/>
      <c r="AV207" s="274"/>
      <c r="AW207" s="274"/>
      <c r="AX207" s="274"/>
      <c r="AY207" s="274"/>
      <c r="AZ207" s="274"/>
      <c r="BA207" s="274"/>
      <c r="BB207" s="274"/>
      <c r="BC207" s="274"/>
      <c r="BD207" s="274"/>
      <c r="BE207" s="278"/>
      <c r="BF207" s="279"/>
      <c r="BG207" s="280"/>
      <c r="BH207" s="278"/>
      <c r="BI207" s="279"/>
      <c r="BJ207" s="279"/>
      <c r="BK207" s="280"/>
      <c r="BL207" s="74" t="str">
        <f>IF(AL205="","",AE207)</f>
        <v/>
      </c>
      <c r="BM207" s="163"/>
      <c r="BN207" s="163"/>
      <c r="BO207" s="163"/>
      <c r="BP207" s="163"/>
      <c r="BQ207" s="163"/>
      <c r="BR207" s="163"/>
      <c r="BS207" s="163"/>
      <c r="BT207" s="163"/>
      <c r="BU207" s="163"/>
      <c r="BV207" s="163"/>
      <c r="BW207" s="163"/>
      <c r="BX207" s="172"/>
      <c r="BY207" s="174" t="str">
        <f t="shared" si="1015"/>
        <v/>
      </c>
      <c r="BZ207" s="245"/>
      <c r="CA207" s="263"/>
    </row>
    <row r="208" spans="1:79" ht="19.8" customHeight="1" x14ac:dyDescent="0.3">
      <c r="A208" s="154" t="str">
        <f t="shared" si="1016"/>
        <v>00:00:00,00</v>
      </c>
      <c r="B208" s="154" t="str">
        <f t="shared" si="1017"/>
        <v>00:00:00,00</v>
      </c>
      <c r="C208" s="154" t="str">
        <f t="shared" si="1018"/>
        <v>00:00:00,00</v>
      </c>
      <c r="D208" s="154" t="str">
        <f t="shared" si="1019"/>
        <v>00:00:00,00</v>
      </c>
      <c r="E208" s="154" t="str">
        <f t="shared" si="1020"/>
        <v>00:00:00,00</v>
      </c>
      <c r="F208" s="154" t="str">
        <f t="shared" si="1021"/>
        <v>00:00:00,00</v>
      </c>
      <c r="G208" s="154" t="str">
        <f t="shared" si="1022"/>
        <v>00:00:00,00</v>
      </c>
      <c r="H208" s="154" t="str">
        <f t="shared" si="1023"/>
        <v>00:00:00,00</v>
      </c>
      <c r="I208" s="154" t="str">
        <f t="shared" si="1024"/>
        <v>00:00:00,00</v>
      </c>
      <c r="J208" s="154" t="str">
        <f t="shared" si="1025"/>
        <v>00:00:00,00</v>
      </c>
      <c r="K208" s="154" t="str">
        <f t="shared" si="1026"/>
        <v>00:00:00,00</v>
      </c>
      <c r="L208" s="164">
        <f t="shared" si="1027"/>
        <v>0</v>
      </c>
      <c r="M208" s="164" t="str">
        <f t="shared" si="1028"/>
        <v>00</v>
      </c>
      <c r="N208" s="168">
        <f t="shared" si="1000"/>
        <v>0</v>
      </c>
      <c r="O208" s="164" t="str">
        <f t="shared" si="1029"/>
        <v/>
      </c>
      <c r="P208" s="171" t="str">
        <f t="shared" si="1001"/>
        <v>0:00,00</v>
      </c>
      <c r="Q208" s="171" t="str">
        <f t="shared" si="1002"/>
        <v>00:00,00</v>
      </c>
      <c r="R208" s="171" t="str">
        <f t="shared" si="1030"/>
        <v>00:00,</v>
      </c>
      <c r="S208" s="270" t="str">
        <f t="shared" ref="S208" si="1034">U208&amp;V208&amp;W208&amp;X208</f>
        <v/>
      </c>
      <c r="T208" s="270" t="str">
        <f>U208&amp;V208&amp;W208&amp;X208&amp;BE208&amp;BH208</f>
        <v/>
      </c>
      <c r="U208" s="281" t="str">
        <f t="shared" ref="U208" si="1035">IF(Y208="","",RANK(Y208,$Y$13:$Y$372,1))</f>
        <v/>
      </c>
      <c r="V208" s="281" t="str">
        <f t="shared" ref="V208" si="1036">IF(Z208="","",RANK(Z208,$Z$13:$Z$372,1))</f>
        <v/>
      </c>
      <c r="W208" s="281" t="str">
        <f t="shared" ref="W208" si="1037">IF(AA208="","",RANK(AA208,$AA$13:$AA$372,1))</f>
        <v/>
      </c>
      <c r="X208" s="281" t="str">
        <f t="shared" ref="X208" si="1038">IF(AB208="","",RANK(AB208,$AB$13:$AB$372,1))</f>
        <v/>
      </c>
      <c r="Y208" s="264" t="str">
        <f t="shared" ref="Y208:AB208" si="1039">IFERROR(IF(AND($BE208=Y$12,$BH208=Y$11),$BZ208,""),"")</f>
        <v/>
      </c>
      <c r="Z208" s="264" t="str">
        <f t="shared" si="1039"/>
        <v/>
      </c>
      <c r="AA208" s="264" t="str">
        <f t="shared" si="1039"/>
        <v/>
      </c>
      <c r="AB208" s="264" t="str">
        <f t="shared" si="1039"/>
        <v/>
      </c>
      <c r="AC208" s="65">
        <f t="shared" ref="AC208" si="1040">AJ208</f>
        <v>66</v>
      </c>
      <c r="AD208" s="65" t="str">
        <f t="shared" ref="AD208" si="1041">AK208</f>
        <v/>
      </c>
      <c r="AE208" s="65" t="s">
        <v>112</v>
      </c>
      <c r="AF208" s="246" t="str">
        <f t="shared" ref="AF208" si="1042">BY208</f>
        <v/>
      </c>
      <c r="AG208" s="246" t="str">
        <f t="shared" ref="AG208" si="1043">BY209</f>
        <v/>
      </c>
      <c r="AH208" s="246" t="str">
        <f t="shared" ref="AH208" si="1044">BY210</f>
        <v/>
      </c>
      <c r="AI208" s="244">
        <f t="shared" ref="AI208" si="1045">IF(BZ208="",0,1)</f>
        <v>0</v>
      </c>
      <c r="AJ208" s="271">
        <v>66</v>
      </c>
      <c r="AK208" s="272" t="str">
        <f>IF(INDEX('ordem de passagem'!B$13:B$132,MATCH(ajuizamento!$AJ208,'ordem de passagem'!$A$13:$A$132))=0,"",INDEX('ordem de passagem'!B$13:B$132,MATCH(ajuizamento!$AJ208,'ordem de passagem'!$A$13:$A$132)))</f>
        <v/>
      </c>
      <c r="AL208" s="273" t="str">
        <f>IF(INDEX('ordem de passagem'!C$13:C$132,MATCH(ajuizamento!$AJ208,'ordem de passagem'!$A$13:$A$132))=0,"",INDEX('ordem de passagem'!C$13:C$132,MATCH(ajuizamento!$AJ208,'ordem de passagem'!$A$13:$A$132)))</f>
        <v/>
      </c>
      <c r="AM208" s="273"/>
      <c r="AN208" s="273"/>
      <c r="AO208" s="273"/>
      <c r="AP208" s="273"/>
      <c r="AQ208" s="273"/>
      <c r="AR208" s="273"/>
      <c r="AS208" s="274" t="str">
        <f>IF(INDEX('ordem de passagem'!D$13:D$132,MATCH(ajuizamento!$AJ208,'ordem de passagem'!$A$13:$A$132))=0,"",INDEX('ordem de passagem'!D$13:D$132,MATCH(ajuizamento!$AJ208,'ordem de passagem'!$A$13:$A$132)))</f>
        <v/>
      </c>
      <c r="AT208" s="274"/>
      <c r="AU208" s="274"/>
      <c r="AV208" s="274"/>
      <c r="AW208" s="274"/>
      <c r="AX208" s="274"/>
      <c r="AY208" s="274"/>
      <c r="AZ208" s="274" t="str">
        <f>IF(INDEX('ordem de passagem'!E$13:E$132,MATCH(ajuizamento!$AJ208,'ordem de passagem'!$A$13:$A$132))=0,"",INDEX('ordem de passagem'!E$13:E$132,MATCH(ajuizamento!$AJ208,'ordem de passagem'!$A$13:$A$132)))</f>
        <v/>
      </c>
      <c r="BA208" s="274"/>
      <c r="BB208" s="274"/>
      <c r="BC208" s="274"/>
      <c r="BD208" s="274"/>
      <c r="BE208" s="275" t="str">
        <f>IF(INDEX('ordem de passagem'!F$13:F$132,MATCH(ajuizamento!$AJ208,'ordem de passagem'!$A$13:$A$132))=0,"",INDEX('ordem de passagem'!F$13:F$132,MATCH(ajuizamento!$AJ208,'ordem de passagem'!$A$13:$A$132)))</f>
        <v/>
      </c>
      <c r="BF208" s="276"/>
      <c r="BG208" s="277"/>
      <c r="BH208" s="275" t="str">
        <f>IF(INDEX('ordem de passagem'!G$13:G$132,MATCH(ajuizamento!$AJ208,'ordem de passagem'!$A$13:$A$132))=0,"",INDEX('ordem de passagem'!G$13:G$132,MATCH(ajuizamento!$AJ208,'ordem de passagem'!$A$13:$A$132)))</f>
        <v/>
      </c>
      <c r="BI208" s="276"/>
      <c r="BJ208" s="276"/>
      <c r="BK208" s="277"/>
      <c r="BL208" s="74" t="str">
        <f>IF(AL208="","",AE208)</f>
        <v/>
      </c>
      <c r="BM208" s="162"/>
      <c r="BN208" s="162"/>
      <c r="BO208" s="162"/>
      <c r="BP208" s="162"/>
      <c r="BQ208" s="162"/>
      <c r="BR208" s="162"/>
      <c r="BS208" s="162"/>
      <c r="BT208" s="162"/>
      <c r="BU208" s="162"/>
      <c r="BV208" s="162"/>
      <c r="BW208" s="162"/>
      <c r="BX208" s="172"/>
      <c r="BY208" s="174" t="str">
        <f t="shared" si="1015"/>
        <v/>
      </c>
      <c r="BZ208" s="245" t="str">
        <f t="shared" si="801"/>
        <v/>
      </c>
      <c r="CA208" s="263"/>
    </row>
    <row r="209" spans="1:79" ht="19.8" customHeight="1" x14ac:dyDescent="0.3">
      <c r="A209" s="154" t="str">
        <f t="shared" si="1016"/>
        <v>00:00:00,00</v>
      </c>
      <c r="B209" s="154" t="str">
        <f t="shared" si="1017"/>
        <v>00:00:00,00</v>
      </c>
      <c r="C209" s="154" t="str">
        <f t="shared" si="1018"/>
        <v>00:00:00,00</v>
      </c>
      <c r="D209" s="154" t="str">
        <f t="shared" si="1019"/>
        <v>00:00:00,00</v>
      </c>
      <c r="E209" s="154" t="str">
        <f t="shared" si="1020"/>
        <v>00:00:00,00</v>
      </c>
      <c r="F209" s="154" t="str">
        <f t="shared" si="1021"/>
        <v>00:00:00,00</v>
      </c>
      <c r="G209" s="154" t="str">
        <f t="shared" si="1022"/>
        <v>00:00:00,00</v>
      </c>
      <c r="H209" s="154" t="str">
        <f t="shared" si="1023"/>
        <v>00:00:00,00</v>
      </c>
      <c r="I209" s="154" t="str">
        <f t="shared" si="1024"/>
        <v>00:00:00,00</v>
      </c>
      <c r="J209" s="154" t="str">
        <f t="shared" si="1025"/>
        <v>00:00:00,00</v>
      </c>
      <c r="K209" s="154" t="str">
        <f t="shared" si="1026"/>
        <v>00:00:00,00</v>
      </c>
      <c r="L209" s="164">
        <f t="shared" si="1027"/>
        <v>0</v>
      </c>
      <c r="M209" s="164" t="str">
        <f t="shared" si="1028"/>
        <v>00</v>
      </c>
      <c r="N209" s="168">
        <f t="shared" si="1000"/>
        <v>0</v>
      </c>
      <c r="O209" s="164" t="str">
        <f t="shared" si="1029"/>
        <v/>
      </c>
      <c r="P209" s="171" t="str">
        <f t="shared" si="1001"/>
        <v>0:00,00</v>
      </c>
      <c r="Q209" s="171" t="str">
        <f t="shared" si="1002"/>
        <v>00:00,00</v>
      </c>
      <c r="R209" s="171" t="str">
        <f t="shared" si="1030"/>
        <v>00:00,</v>
      </c>
      <c r="S209" s="270"/>
      <c r="T209" s="270"/>
      <c r="U209" s="281"/>
      <c r="V209" s="281"/>
      <c r="W209" s="281"/>
      <c r="X209" s="281"/>
      <c r="Y209" s="264"/>
      <c r="Z209" s="264"/>
      <c r="AA209" s="264"/>
      <c r="AB209" s="264"/>
      <c r="AC209" s="65">
        <f t="shared" ref="AC209" si="1046">AJ208</f>
        <v>66</v>
      </c>
      <c r="AD209" s="65" t="str">
        <f t="shared" ref="AD209" si="1047">AK208</f>
        <v/>
      </c>
      <c r="AE209" s="65" t="s">
        <v>113</v>
      </c>
      <c r="AF209" s="246"/>
      <c r="AG209" s="246"/>
      <c r="AH209" s="246"/>
      <c r="AI209" s="244"/>
      <c r="AJ209" s="271"/>
      <c r="AK209" s="272"/>
      <c r="AL209" s="273"/>
      <c r="AM209" s="273"/>
      <c r="AN209" s="273"/>
      <c r="AO209" s="273"/>
      <c r="AP209" s="273"/>
      <c r="AQ209" s="273"/>
      <c r="AR209" s="273"/>
      <c r="AS209" s="274"/>
      <c r="AT209" s="274"/>
      <c r="AU209" s="274"/>
      <c r="AV209" s="274"/>
      <c r="AW209" s="274"/>
      <c r="AX209" s="274"/>
      <c r="AY209" s="274"/>
      <c r="AZ209" s="274"/>
      <c r="BA209" s="274"/>
      <c r="BB209" s="274"/>
      <c r="BC209" s="274"/>
      <c r="BD209" s="274"/>
      <c r="BE209" s="275"/>
      <c r="BF209" s="276"/>
      <c r="BG209" s="277"/>
      <c r="BH209" s="275"/>
      <c r="BI209" s="276"/>
      <c r="BJ209" s="276"/>
      <c r="BK209" s="277"/>
      <c r="BL209" s="74" t="str">
        <f>IF(AL208="","",AE209)</f>
        <v/>
      </c>
      <c r="BM209" s="163"/>
      <c r="BN209" s="163"/>
      <c r="BO209" s="163"/>
      <c r="BP209" s="163"/>
      <c r="BQ209" s="163"/>
      <c r="BR209" s="163"/>
      <c r="BS209" s="163"/>
      <c r="BT209" s="163"/>
      <c r="BU209" s="163"/>
      <c r="BV209" s="163"/>
      <c r="BW209" s="163"/>
      <c r="BX209" s="172"/>
      <c r="BY209" s="174" t="str">
        <f t="shared" si="1015"/>
        <v/>
      </c>
      <c r="BZ209" s="245"/>
      <c r="CA209" s="263"/>
    </row>
    <row r="210" spans="1:79" ht="19.8" customHeight="1" x14ac:dyDescent="0.3">
      <c r="A210" s="154" t="str">
        <f t="shared" si="1016"/>
        <v>00:00:00,00</v>
      </c>
      <c r="B210" s="154" t="str">
        <f t="shared" si="1017"/>
        <v>00:00:00,00</v>
      </c>
      <c r="C210" s="154" t="str">
        <f t="shared" si="1018"/>
        <v>00:00:00,00</v>
      </c>
      <c r="D210" s="154" t="str">
        <f t="shared" si="1019"/>
        <v>00:00:00,00</v>
      </c>
      <c r="E210" s="154" t="str">
        <f t="shared" si="1020"/>
        <v>00:00:00,00</v>
      </c>
      <c r="F210" s="154" t="str">
        <f t="shared" si="1021"/>
        <v>00:00:00,00</v>
      </c>
      <c r="G210" s="154" t="str">
        <f t="shared" si="1022"/>
        <v>00:00:00,00</v>
      </c>
      <c r="H210" s="154" t="str">
        <f t="shared" si="1023"/>
        <v>00:00:00,00</v>
      </c>
      <c r="I210" s="154" t="str">
        <f t="shared" si="1024"/>
        <v>00:00:00,00</v>
      </c>
      <c r="J210" s="154" t="str">
        <f t="shared" si="1025"/>
        <v>00:00:00,00</v>
      </c>
      <c r="K210" s="154" t="str">
        <f t="shared" si="1026"/>
        <v>00:00:00,00</v>
      </c>
      <c r="L210" s="164">
        <f t="shared" si="1027"/>
        <v>0</v>
      </c>
      <c r="M210" s="164" t="str">
        <f t="shared" si="1028"/>
        <v>00</v>
      </c>
      <c r="N210" s="168">
        <f t="shared" si="1000"/>
        <v>0</v>
      </c>
      <c r="O210" s="164" t="str">
        <f t="shared" si="1029"/>
        <v/>
      </c>
      <c r="P210" s="171" t="str">
        <f t="shared" si="1001"/>
        <v>0:00,00</v>
      </c>
      <c r="Q210" s="171" t="str">
        <f t="shared" si="1002"/>
        <v>00:00,00</v>
      </c>
      <c r="R210" s="171" t="str">
        <f t="shared" si="1030"/>
        <v>00:00,</v>
      </c>
      <c r="S210" s="270"/>
      <c r="T210" s="270"/>
      <c r="U210" s="281"/>
      <c r="V210" s="281"/>
      <c r="W210" s="281"/>
      <c r="X210" s="281"/>
      <c r="Y210" s="264"/>
      <c r="Z210" s="264"/>
      <c r="AA210" s="264"/>
      <c r="AB210" s="264"/>
      <c r="AC210" s="65">
        <f t="shared" ref="AC210:AD210" si="1048">AJ208</f>
        <v>66</v>
      </c>
      <c r="AD210" s="65" t="str">
        <f t="shared" si="1048"/>
        <v/>
      </c>
      <c r="AE210" s="65" t="s">
        <v>114</v>
      </c>
      <c r="AF210" s="246"/>
      <c r="AG210" s="246"/>
      <c r="AH210" s="246"/>
      <c r="AI210" s="244"/>
      <c r="AJ210" s="271"/>
      <c r="AK210" s="272"/>
      <c r="AL210" s="273"/>
      <c r="AM210" s="273"/>
      <c r="AN210" s="273"/>
      <c r="AO210" s="273"/>
      <c r="AP210" s="273"/>
      <c r="AQ210" s="273"/>
      <c r="AR210" s="273"/>
      <c r="AS210" s="274"/>
      <c r="AT210" s="274"/>
      <c r="AU210" s="274"/>
      <c r="AV210" s="274"/>
      <c r="AW210" s="274"/>
      <c r="AX210" s="274"/>
      <c r="AY210" s="274"/>
      <c r="AZ210" s="274"/>
      <c r="BA210" s="274"/>
      <c r="BB210" s="274"/>
      <c r="BC210" s="274"/>
      <c r="BD210" s="274"/>
      <c r="BE210" s="278"/>
      <c r="BF210" s="279"/>
      <c r="BG210" s="280"/>
      <c r="BH210" s="278"/>
      <c r="BI210" s="279"/>
      <c r="BJ210" s="279"/>
      <c r="BK210" s="280"/>
      <c r="BL210" s="74" t="str">
        <f>IF(AL208="","",AE210)</f>
        <v/>
      </c>
      <c r="BM210" s="163"/>
      <c r="BN210" s="163"/>
      <c r="BO210" s="163"/>
      <c r="BP210" s="163"/>
      <c r="BQ210" s="163"/>
      <c r="BR210" s="163"/>
      <c r="BS210" s="163"/>
      <c r="BT210" s="163"/>
      <c r="BU210" s="163"/>
      <c r="BV210" s="163"/>
      <c r="BW210" s="163"/>
      <c r="BX210" s="172"/>
      <c r="BY210" s="174" t="str">
        <f t="shared" si="1015"/>
        <v/>
      </c>
      <c r="BZ210" s="245"/>
      <c r="CA210" s="263"/>
    </row>
    <row r="211" spans="1:79" ht="19.8" customHeight="1" x14ac:dyDescent="0.3">
      <c r="A211" s="154" t="str">
        <f t="shared" si="1016"/>
        <v>00:00:00,00</v>
      </c>
      <c r="B211" s="154" t="str">
        <f t="shared" si="1017"/>
        <v>00:00:00,00</v>
      </c>
      <c r="C211" s="154" t="str">
        <f t="shared" si="1018"/>
        <v>00:00:00,00</v>
      </c>
      <c r="D211" s="154" t="str">
        <f t="shared" si="1019"/>
        <v>00:00:00,00</v>
      </c>
      <c r="E211" s="154" t="str">
        <f t="shared" si="1020"/>
        <v>00:00:00,00</v>
      </c>
      <c r="F211" s="154" t="str">
        <f t="shared" si="1021"/>
        <v>00:00:00,00</v>
      </c>
      <c r="G211" s="154" t="str">
        <f t="shared" si="1022"/>
        <v>00:00:00,00</v>
      </c>
      <c r="H211" s="154" t="str">
        <f t="shared" si="1023"/>
        <v>00:00:00,00</v>
      </c>
      <c r="I211" s="154" t="str">
        <f t="shared" si="1024"/>
        <v>00:00:00,00</v>
      </c>
      <c r="J211" s="154" t="str">
        <f t="shared" si="1025"/>
        <v>00:00:00,00</v>
      </c>
      <c r="K211" s="154" t="str">
        <f t="shared" si="1026"/>
        <v>00:00:00,00</v>
      </c>
      <c r="L211" s="164">
        <f t="shared" si="1027"/>
        <v>0</v>
      </c>
      <c r="M211" s="164" t="str">
        <f t="shared" si="1028"/>
        <v>00</v>
      </c>
      <c r="N211" s="168">
        <f t="shared" si="1000"/>
        <v>0</v>
      </c>
      <c r="O211" s="164" t="str">
        <f t="shared" si="1029"/>
        <v/>
      </c>
      <c r="P211" s="171" t="str">
        <f t="shared" si="1001"/>
        <v>0:00,00</v>
      </c>
      <c r="Q211" s="171" t="str">
        <f t="shared" si="1002"/>
        <v>00:00,00</v>
      </c>
      <c r="R211" s="171" t="str">
        <f t="shared" si="1030"/>
        <v>00:00,</v>
      </c>
      <c r="S211" s="270" t="str">
        <f t="shared" ref="S211" si="1049">U211&amp;V211&amp;W211&amp;X211</f>
        <v/>
      </c>
      <c r="T211" s="270" t="str">
        <f>U211&amp;V211&amp;W211&amp;X211&amp;BE211&amp;BH211</f>
        <v/>
      </c>
      <c r="U211" s="281" t="str">
        <f t="shared" ref="U211" si="1050">IF(Y211="","",RANK(Y211,$Y$13:$Y$372,1))</f>
        <v/>
      </c>
      <c r="V211" s="281" t="str">
        <f t="shared" ref="V211" si="1051">IF(Z211="","",RANK(Z211,$Z$13:$Z$372,1))</f>
        <v/>
      </c>
      <c r="W211" s="281" t="str">
        <f t="shared" ref="W211" si="1052">IF(AA211="","",RANK(AA211,$AA$13:$AA$372,1))</f>
        <v/>
      </c>
      <c r="X211" s="281" t="str">
        <f t="shared" ref="X211" si="1053">IF(AB211="","",RANK(AB211,$AB$13:$AB$372,1))</f>
        <v/>
      </c>
      <c r="Y211" s="264" t="str">
        <f t="shared" ref="Y211:AB211" si="1054">IFERROR(IF(AND($BE211=Y$12,$BH211=Y$11),$BZ211,""),"")</f>
        <v/>
      </c>
      <c r="Z211" s="264" t="str">
        <f t="shared" si="1054"/>
        <v/>
      </c>
      <c r="AA211" s="264" t="str">
        <f t="shared" si="1054"/>
        <v/>
      </c>
      <c r="AB211" s="264" t="str">
        <f t="shared" si="1054"/>
        <v/>
      </c>
      <c r="AC211" s="65">
        <f t="shared" ref="AC211" si="1055">AJ211</f>
        <v>67</v>
      </c>
      <c r="AD211" s="65" t="str">
        <f t="shared" ref="AD211" si="1056">AK211</f>
        <v/>
      </c>
      <c r="AE211" s="65" t="s">
        <v>112</v>
      </c>
      <c r="AF211" s="246" t="str">
        <f t="shared" ref="AF211" si="1057">BY211</f>
        <v/>
      </c>
      <c r="AG211" s="246" t="str">
        <f t="shared" ref="AG211" si="1058">BY212</f>
        <v/>
      </c>
      <c r="AH211" s="246" t="str">
        <f t="shared" ref="AH211" si="1059">BY213</f>
        <v/>
      </c>
      <c r="AI211" s="244">
        <f t="shared" ref="AI211" si="1060">IF(BZ211="",0,1)</f>
        <v>0</v>
      </c>
      <c r="AJ211" s="271">
        <v>67</v>
      </c>
      <c r="AK211" s="272" t="str">
        <f>IF(INDEX('ordem de passagem'!B$13:B$132,MATCH(ajuizamento!$AJ211,'ordem de passagem'!$A$13:$A$132))=0,"",INDEX('ordem de passagem'!B$13:B$132,MATCH(ajuizamento!$AJ211,'ordem de passagem'!$A$13:$A$132)))</f>
        <v/>
      </c>
      <c r="AL211" s="273" t="str">
        <f>IF(INDEX('ordem de passagem'!C$13:C$132,MATCH(ajuizamento!$AJ211,'ordem de passagem'!$A$13:$A$132))=0,"",INDEX('ordem de passagem'!C$13:C$132,MATCH(ajuizamento!$AJ211,'ordem de passagem'!$A$13:$A$132)))</f>
        <v/>
      </c>
      <c r="AM211" s="273"/>
      <c r="AN211" s="273"/>
      <c r="AO211" s="273"/>
      <c r="AP211" s="273"/>
      <c r="AQ211" s="273"/>
      <c r="AR211" s="273"/>
      <c r="AS211" s="274" t="str">
        <f>IF(INDEX('ordem de passagem'!D$13:D$132,MATCH(ajuizamento!$AJ211,'ordem de passagem'!$A$13:$A$132))=0,"",INDEX('ordem de passagem'!D$13:D$132,MATCH(ajuizamento!$AJ211,'ordem de passagem'!$A$13:$A$132)))</f>
        <v/>
      </c>
      <c r="AT211" s="274"/>
      <c r="AU211" s="274"/>
      <c r="AV211" s="274"/>
      <c r="AW211" s="274"/>
      <c r="AX211" s="274"/>
      <c r="AY211" s="274"/>
      <c r="AZ211" s="274" t="str">
        <f>IF(INDEX('ordem de passagem'!E$13:E$132,MATCH(ajuizamento!$AJ211,'ordem de passagem'!$A$13:$A$132))=0,"",INDEX('ordem de passagem'!E$13:E$132,MATCH(ajuizamento!$AJ211,'ordem de passagem'!$A$13:$A$132)))</f>
        <v/>
      </c>
      <c r="BA211" s="274"/>
      <c r="BB211" s="274"/>
      <c r="BC211" s="274"/>
      <c r="BD211" s="274"/>
      <c r="BE211" s="275" t="str">
        <f>IF(INDEX('ordem de passagem'!F$13:F$132,MATCH(ajuizamento!$AJ211,'ordem de passagem'!$A$13:$A$132))=0,"",INDEX('ordem de passagem'!F$13:F$132,MATCH(ajuizamento!$AJ211,'ordem de passagem'!$A$13:$A$132)))</f>
        <v/>
      </c>
      <c r="BF211" s="276"/>
      <c r="BG211" s="277"/>
      <c r="BH211" s="275" t="str">
        <f>IF(INDEX('ordem de passagem'!G$13:G$132,MATCH(ajuizamento!$AJ211,'ordem de passagem'!$A$13:$A$132))=0,"",INDEX('ordem de passagem'!G$13:G$132,MATCH(ajuizamento!$AJ211,'ordem de passagem'!$A$13:$A$132)))</f>
        <v/>
      </c>
      <c r="BI211" s="276"/>
      <c r="BJ211" s="276"/>
      <c r="BK211" s="277"/>
      <c r="BL211" s="74" t="str">
        <f>IF(AL211="","",AE211)</f>
        <v/>
      </c>
      <c r="BM211" s="162"/>
      <c r="BN211" s="162"/>
      <c r="BO211" s="162"/>
      <c r="BP211" s="162"/>
      <c r="BQ211" s="162"/>
      <c r="BR211" s="162"/>
      <c r="BS211" s="162"/>
      <c r="BT211" s="162"/>
      <c r="BU211" s="162"/>
      <c r="BV211" s="162"/>
      <c r="BW211" s="162"/>
      <c r="BX211" s="172"/>
      <c r="BY211" s="174" t="str">
        <f t="shared" si="1015"/>
        <v/>
      </c>
      <c r="BZ211" s="245" t="str">
        <f t="shared" si="801"/>
        <v/>
      </c>
      <c r="CA211" s="263"/>
    </row>
    <row r="212" spans="1:79" ht="19.8" customHeight="1" x14ac:dyDescent="0.3">
      <c r="A212" s="154" t="str">
        <f t="shared" si="1016"/>
        <v>00:00:00,00</v>
      </c>
      <c r="B212" s="154" t="str">
        <f t="shared" si="1017"/>
        <v>00:00:00,00</v>
      </c>
      <c r="C212" s="154" t="str">
        <f t="shared" si="1018"/>
        <v>00:00:00,00</v>
      </c>
      <c r="D212" s="154" t="str">
        <f t="shared" si="1019"/>
        <v>00:00:00,00</v>
      </c>
      <c r="E212" s="154" t="str">
        <f t="shared" si="1020"/>
        <v>00:00:00,00</v>
      </c>
      <c r="F212" s="154" t="str">
        <f t="shared" si="1021"/>
        <v>00:00:00,00</v>
      </c>
      <c r="G212" s="154" t="str">
        <f t="shared" si="1022"/>
        <v>00:00:00,00</v>
      </c>
      <c r="H212" s="154" t="str">
        <f t="shared" si="1023"/>
        <v>00:00:00,00</v>
      </c>
      <c r="I212" s="154" t="str">
        <f t="shared" si="1024"/>
        <v>00:00:00,00</v>
      </c>
      <c r="J212" s="154" t="str">
        <f t="shared" si="1025"/>
        <v>00:00:00,00</v>
      </c>
      <c r="K212" s="154" t="str">
        <f t="shared" si="1026"/>
        <v>00:00:00,00</v>
      </c>
      <c r="L212" s="164">
        <f t="shared" si="1027"/>
        <v>0</v>
      </c>
      <c r="M212" s="164" t="str">
        <f t="shared" si="1028"/>
        <v>00</v>
      </c>
      <c r="N212" s="168">
        <f t="shared" si="1000"/>
        <v>0</v>
      </c>
      <c r="O212" s="164" t="str">
        <f t="shared" si="1029"/>
        <v/>
      </c>
      <c r="P212" s="171" t="str">
        <f t="shared" si="1001"/>
        <v>0:00,00</v>
      </c>
      <c r="Q212" s="171" t="str">
        <f t="shared" si="1002"/>
        <v>00:00,00</v>
      </c>
      <c r="R212" s="171" t="str">
        <f t="shared" si="1030"/>
        <v>00:00,</v>
      </c>
      <c r="S212" s="270"/>
      <c r="T212" s="270"/>
      <c r="U212" s="281"/>
      <c r="V212" s="281"/>
      <c r="W212" s="281"/>
      <c r="X212" s="281"/>
      <c r="Y212" s="264"/>
      <c r="Z212" s="264"/>
      <c r="AA212" s="264"/>
      <c r="AB212" s="264"/>
      <c r="AC212" s="65">
        <f t="shared" ref="AC212" si="1061">AJ211</f>
        <v>67</v>
      </c>
      <c r="AD212" s="65" t="str">
        <f t="shared" ref="AD212" si="1062">AK211</f>
        <v/>
      </c>
      <c r="AE212" s="65" t="s">
        <v>113</v>
      </c>
      <c r="AF212" s="246"/>
      <c r="AG212" s="246"/>
      <c r="AH212" s="246"/>
      <c r="AI212" s="244"/>
      <c r="AJ212" s="271"/>
      <c r="AK212" s="272"/>
      <c r="AL212" s="273"/>
      <c r="AM212" s="273"/>
      <c r="AN212" s="273"/>
      <c r="AO212" s="273"/>
      <c r="AP212" s="273"/>
      <c r="AQ212" s="273"/>
      <c r="AR212" s="273"/>
      <c r="AS212" s="274"/>
      <c r="AT212" s="274"/>
      <c r="AU212" s="274"/>
      <c r="AV212" s="274"/>
      <c r="AW212" s="274"/>
      <c r="AX212" s="274"/>
      <c r="AY212" s="274"/>
      <c r="AZ212" s="274"/>
      <c r="BA212" s="274"/>
      <c r="BB212" s="274"/>
      <c r="BC212" s="274"/>
      <c r="BD212" s="274"/>
      <c r="BE212" s="275"/>
      <c r="BF212" s="276"/>
      <c r="BG212" s="277"/>
      <c r="BH212" s="275"/>
      <c r="BI212" s="276"/>
      <c r="BJ212" s="276"/>
      <c r="BK212" s="277"/>
      <c r="BL212" s="74" t="str">
        <f>IF(AL211="","",AE212)</f>
        <v/>
      </c>
      <c r="BM212" s="163"/>
      <c r="BN212" s="163"/>
      <c r="BO212" s="163"/>
      <c r="BP212" s="163"/>
      <c r="BQ212" s="163"/>
      <c r="BR212" s="163"/>
      <c r="BS212" s="163"/>
      <c r="BT212" s="163"/>
      <c r="BU212" s="163"/>
      <c r="BV212" s="163"/>
      <c r="BW212" s="163"/>
      <c r="BX212" s="172"/>
      <c r="BY212" s="174" t="str">
        <f t="shared" si="1015"/>
        <v/>
      </c>
      <c r="BZ212" s="245"/>
      <c r="CA212" s="263"/>
    </row>
    <row r="213" spans="1:79" ht="19.8" customHeight="1" x14ac:dyDescent="0.3">
      <c r="A213" s="154" t="str">
        <f t="shared" si="1016"/>
        <v>00:00:00,00</v>
      </c>
      <c r="B213" s="154" t="str">
        <f t="shared" si="1017"/>
        <v>00:00:00,00</v>
      </c>
      <c r="C213" s="154" t="str">
        <f t="shared" si="1018"/>
        <v>00:00:00,00</v>
      </c>
      <c r="D213" s="154" t="str">
        <f t="shared" si="1019"/>
        <v>00:00:00,00</v>
      </c>
      <c r="E213" s="154" t="str">
        <f t="shared" si="1020"/>
        <v>00:00:00,00</v>
      </c>
      <c r="F213" s="154" t="str">
        <f t="shared" si="1021"/>
        <v>00:00:00,00</v>
      </c>
      <c r="G213" s="154" t="str">
        <f t="shared" si="1022"/>
        <v>00:00:00,00</v>
      </c>
      <c r="H213" s="154" t="str">
        <f t="shared" si="1023"/>
        <v>00:00:00,00</v>
      </c>
      <c r="I213" s="154" t="str">
        <f t="shared" si="1024"/>
        <v>00:00:00,00</v>
      </c>
      <c r="J213" s="154" t="str">
        <f t="shared" si="1025"/>
        <v>00:00:00,00</v>
      </c>
      <c r="K213" s="154" t="str">
        <f t="shared" si="1026"/>
        <v>00:00:00,00</v>
      </c>
      <c r="L213" s="164">
        <f t="shared" si="1027"/>
        <v>0</v>
      </c>
      <c r="M213" s="164" t="str">
        <f t="shared" si="1028"/>
        <v>00</v>
      </c>
      <c r="N213" s="168">
        <f t="shared" si="1000"/>
        <v>0</v>
      </c>
      <c r="O213" s="164" t="str">
        <f t="shared" si="1029"/>
        <v/>
      </c>
      <c r="P213" s="171" t="str">
        <f t="shared" si="1001"/>
        <v>0:00,00</v>
      </c>
      <c r="Q213" s="171" t="str">
        <f t="shared" si="1002"/>
        <v>00:00,00</v>
      </c>
      <c r="R213" s="171" t="str">
        <f t="shared" si="1030"/>
        <v>00:00,</v>
      </c>
      <c r="S213" s="270"/>
      <c r="T213" s="270"/>
      <c r="U213" s="281"/>
      <c r="V213" s="281"/>
      <c r="W213" s="281"/>
      <c r="X213" s="281"/>
      <c r="Y213" s="264"/>
      <c r="Z213" s="264"/>
      <c r="AA213" s="264"/>
      <c r="AB213" s="264"/>
      <c r="AC213" s="65">
        <f t="shared" ref="AC213" si="1063">AJ211</f>
        <v>67</v>
      </c>
      <c r="AD213" s="65" t="str">
        <f t="shared" ref="AD213" si="1064">AK211</f>
        <v/>
      </c>
      <c r="AE213" s="65" t="s">
        <v>114</v>
      </c>
      <c r="AF213" s="246"/>
      <c r="AG213" s="246"/>
      <c r="AH213" s="246"/>
      <c r="AI213" s="244"/>
      <c r="AJ213" s="271"/>
      <c r="AK213" s="272"/>
      <c r="AL213" s="273"/>
      <c r="AM213" s="273"/>
      <c r="AN213" s="273"/>
      <c r="AO213" s="273"/>
      <c r="AP213" s="273"/>
      <c r="AQ213" s="273"/>
      <c r="AR213" s="273"/>
      <c r="AS213" s="274"/>
      <c r="AT213" s="274"/>
      <c r="AU213" s="274"/>
      <c r="AV213" s="274"/>
      <c r="AW213" s="274"/>
      <c r="AX213" s="274"/>
      <c r="AY213" s="274"/>
      <c r="AZ213" s="274"/>
      <c r="BA213" s="274"/>
      <c r="BB213" s="274"/>
      <c r="BC213" s="274"/>
      <c r="BD213" s="274"/>
      <c r="BE213" s="278"/>
      <c r="BF213" s="279"/>
      <c r="BG213" s="280"/>
      <c r="BH213" s="278"/>
      <c r="BI213" s="279"/>
      <c r="BJ213" s="279"/>
      <c r="BK213" s="280"/>
      <c r="BL213" s="74" t="str">
        <f>IF(AL211="","",AE213)</f>
        <v/>
      </c>
      <c r="BM213" s="163"/>
      <c r="BN213" s="163"/>
      <c r="BO213" s="163"/>
      <c r="BP213" s="163"/>
      <c r="BQ213" s="163"/>
      <c r="BR213" s="163"/>
      <c r="BS213" s="163"/>
      <c r="BT213" s="163"/>
      <c r="BU213" s="163"/>
      <c r="BV213" s="163"/>
      <c r="BW213" s="163"/>
      <c r="BX213" s="172"/>
      <c r="BY213" s="174" t="str">
        <f t="shared" si="1015"/>
        <v/>
      </c>
      <c r="BZ213" s="245"/>
      <c r="CA213" s="263"/>
    </row>
    <row r="214" spans="1:79" ht="19.8" customHeight="1" x14ac:dyDescent="0.3">
      <c r="A214" s="154" t="str">
        <f t="shared" si="1016"/>
        <v>00:00:00,00</v>
      </c>
      <c r="B214" s="154" t="str">
        <f t="shared" si="1017"/>
        <v>00:00:00,00</v>
      </c>
      <c r="C214" s="154" t="str">
        <f t="shared" si="1018"/>
        <v>00:00:00,00</v>
      </c>
      <c r="D214" s="154" t="str">
        <f t="shared" si="1019"/>
        <v>00:00:00,00</v>
      </c>
      <c r="E214" s="154" t="str">
        <f t="shared" si="1020"/>
        <v>00:00:00,00</v>
      </c>
      <c r="F214" s="154" t="str">
        <f t="shared" si="1021"/>
        <v>00:00:00,00</v>
      </c>
      <c r="G214" s="154" t="str">
        <f t="shared" si="1022"/>
        <v>00:00:00,00</v>
      </c>
      <c r="H214" s="154" t="str">
        <f t="shared" si="1023"/>
        <v>00:00:00,00</v>
      </c>
      <c r="I214" s="154" t="str">
        <f t="shared" si="1024"/>
        <v>00:00:00,00</v>
      </c>
      <c r="J214" s="154" t="str">
        <f t="shared" si="1025"/>
        <v>00:00:00,00</v>
      </c>
      <c r="K214" s="154" t="str">
        <f t="shared" si="1026"/>
        <v>00:00:00,00</v>
      </c>
      <c r="L214" s="164">
        <f t="shared" si="1027"/>
        <v>0</v>
      </c>
      <c r="M214" s="164" t="str">
        <f t="shared" si="1028"/>
        <v>00</v>
      </c>
      <c r="N214" s="168">
        <f t="shared" si="1000"/>
        <v>0</v>
      </c>
      <c r="O214" s="164" t="str">
        <f t="shared" si="1029"/>
        <v/>
      </c>
      <c r="P214" s="171" t="str">
        <f t="shared" si="1001"/>
        <v>0:00,00</v>
      </c>
      <c r="Q214" s="171" t="str">
        <f t="shared" si="1002"/>
        <v>00:00,00</v>
      </c>
      <c r="R214" s="171" t="str">
        <f t="shared" si="1030"/>
        <v>00:00,</v>
      </c>
      <c r="S214" s="270" t="str">
        <f t="shared" ref="S214" si="1065">U214&amp;V214&amp;W214&amp;X214</f>
        <v/>
      </c>
      <c r="T214" s="270" t="str">
        <f>U214&amp;V214&amp;W214&amp;X214&amp;BE214&amp;BH214</f>
        <v/>
      </c>
      <c r="U214" s="281" t="str">
        <f t="shared" ref="U214" si="1066">IF(Y214="","",RANK(Y214,$Y$13:$Y$372,1))</f>
        <v/>
      </c>
      <c r="V214" s="281" t="str">
        <f t="shared" ref="V214" si="1067">IF(Z214="","",RANK(Z214,$Z$13:$Z$372,1))</f>
        <v/>
      </c>
      <c r="W214" s="281" t="str">
        <f t="shared" ref="W214" si="1068">IF(AA214="","",RANK(AA214,$AA$13:$AA$372,1))</f>
        <v/>
      </c>
      <c r="X214" s="281" t="str">
        <f t="shared" ref="X214" si="1069">IF(AB214="","",RANK(AB214,$AB$13:$AB$372,1))</f>
        <v/>
      </c>
      <c r="Y214" s="264" t="str">
        <f t="shared" ref="Y214:AB214" si="1070">IFERROR(IF(AND($BE214=Y$12,$BH214=Y$11),$BZ214,""),"")</f>
        <v/>
      </c>
      <c r="Z214" s="264" t="str">
        <f t="shared" si="1070"/>
        <v/>
      </c>
      <c r="AA214" s="264" t="str">
        <f t="shared" si="1070"/>
        <v/>
      </c>
      <c r="AB214" s="264" t="str">
        <f t="shared" si="1070"/>
        <v/>
      </c>
      <c r="AC214" s="65">
        <f t="shared" ref="AC214" si="1071">AJ214</f>
        <v>68</v>
      </c>
      <c r="AD214" s="65" t="str">
        <f t="shared" ref="AD214" si="1072">AK214</f>
        <v/>
      </c>
      <c r="AE214" s="65" t="s">
        <v>112</v>
      </c>
      <c r="AF214" s="246" t="str">
        <f t="shared" ref="AF214" si="1073">BY214</f>
        <v/>
      </c>
      <c r="AG214" s="246" t="str">
        <f t="shared" ref="AG214" si="1074">BY215</f>
        <v/>
      </c>
      <c r="AH214" s="246" t="str">
        <f t="shared" ref="AH214" si="1075">BY216</f>
        <v/>
      </c>
      <c r="AI214" s="244">
        <f t="shared" ref="AI214" si="1076">IF(BZ214="",0,1)</f>
        <v>0</v>
      </c>
      <c r="AJ214" s="271">
        <v>68</v>
      </c>
      <c r="AK214" s="272" t="str">
        <f>IF(INDEX('ordem de passagem'!B$13:B$132,MATCH(ajuizamento!$AJ214,'ordem de passagem'!$A$13:$A$132))=0,"",INDEX('ordem de passagem'!B$13:B$132,MATCH(ajuizamento!$AJ214,'ordem de passagem'!$A$13:$A$132)))</f>
        <v/>
      </c>
      <c r="AL214" s="273" t="str">
        <f>IF(INDEX('ordem de passagem'!C$13:C$132,MATCH(ajuizamento!$AJ214,'ordem de passagem'!$A$13:$A$132))=0,"",INDEX('ordem de passagem'!C$13:C$132,MATCH(ajuizamento!$AJ214,'ordem de passagem'!$A$13:$A$132)))</f>
        <v/>
      </c>
      <c r="AM214" s="273"/>
      <c r="AN214" s="273"/>
      <c r="AO214" s="273"/>
      <c r="AP214" s="273"/>
      <c r="AQ214" s="273"/>
      <c r="AR214" s="273"/>
      <c r="AS214" s="274" t="str">
        <f>IF(INDEX('ordem de passagem'!D$13:D$132,MATCH(ajuizamento!$AJ214,'ordem de passagem'!$A$13:$A$132))=0,"",INDEX('ordem de passagem'!D$13:D$132,MATCH(ajuizamento!$AJ214,'ordem de passagem'!$A$13:$A$132)))</f>
        <v/>
      </c>
      <c r="AT214" s="274"/>
      <c r="AU214" s="274"/>
      <c r="AV214" s="274"/>
      <c r="AW214" s="274"/>
      <c r="AX214" s="274"/>
      <c r="AY214" s="274"/>
      <c r="AZ214" s="274" t="str">
        <f>IF(INDEX('ordem de passagem'!E$13:E$132,MATCH(ajuizamento!$AJ214,'ordem de passagem'!$A$13:$A$132))=0,"",INDEX('ordem de passagem'!E$13:E$132,MATCH(ajuizamento!$AJ214,'ordem de passagem'!$A$13:$A$132)))</f>
        <v/>
      </c>
      <c r="BA214" s="274"/>
      <c r="BB214" s="274"/>
      <c r="BC214" s="274"/>
      <c r="BD214" s="274"/>
      <c r="BE214" s="275" t="str">
        <f>IF(INDEX('ordem de passagem'!F$13:F$132,MATCH(ajuizamento!$AJ214,'ordem de passagem'!$A$13:$A$132))=0,"",INDEX('ordem de passagem'!F$13:F$132,MATCH(ajuizamento!$AJ214,'ordem de passagem'!$A$13:$A$132)))</f>
        <v/>
      </c>
      <c r="BF214" s="276"/>
      <c r="BG214" s="277"/>
      <c r="BH214" s="275" t="str">
        <f>IF(INDEX('ordem de passagem'!G$13:G$132,MATCH(ajuizamento!$AJ214,'ordem de passagem'!$A$13:$A$132))=0,"",INDEX('ordem de passagem'!G$13:G$132,MATCH(ajuizamento!$AJ214,'ordem de passagem'!$A$13:$A$132)))</f>
        <v/>
      </c>
      <c r="BI214" s="276"/>
      <c r="BJ214" s="276"/>
      <c r="BK214" s="277"/>
      <c r="BL214" s="74" t="str">
        <f>IF(AL214="","",AE214)</f>
        <v/>
      </c>
      <c r="BM214" s="162"/>
      <c r="BN214" s="162"/>
      <c r="BO214" s="162"/>
      <c r="BP214" s="162"/>
      <c r="BQ214" s="162"/>
      <c r="BR214" s="162"/>
      <c r="BS214" s="162"/>
      <c r="BT214" s="162"/>
      <c r="BU214" s="162"/>
      <c r="BV214" s="162"/>
      <c r="BW214" s="162"/>
      <c r="BX214" s="172"/>
      <c r="BY214" s="174" t="str">
        <f t="shared" si="1015"/>
        <v/>
      </c>
      <c r="BZ214" s="245" t="str">
        <f t="shared" si="801"/>
        <v/>
      </c>
      <c r="CA214" s="263"/>
    </row>
    <row r="215" spans="1:79" ht="19.8" customHeight="1" x14ac:dyDescent="0.3">
      <c r="A215" s="154" t="str">
        <f t="shared" si="1016"/>
        <v>00:00:00,00</v>
      </c>
      <c r="B215" s="154" t="str">
        <f t="shared" si="1017"/>
        <v>00:00:00,00</v>
      </c>
      <c r="C215" s="154" t="str">
        <f t="shared" si="1018"/>
        <v>00:00:00,00</v>
      </c>
      <c r="D215" s="154" t="str">
        <f t="shared" si="1019"/>
        <v>00:00:00,00</v>
      </c>
      <c r="E215" s="154" t="str">
        <f t="shared" si="1020"/>
        <v>00:00:00,00</v>
      </c>
      <c r="F215" s="154" t="str">
        <f t="shared" si="1021"/>
        <v>00:00:00,00</v>
      </c>
      <c r="G215" s="154" t="str">
        <f t="shared" si="1022"/>
        <v>00:00:00,00</v>
      </c>
      <c r="H215" s="154" t="str">
        <f t="shared" si="1023"/>
        <v>00:00:00,00</v>
      </c>
      <c r="I215" s="154" t="str">
        <f t="shared" si="1024"/>
        <v>00:00:00,00</v>
      </c>
      <c r="J215" s="154" t="str">
        <f t="shared" si="1025"/>
        <v>00:00:00,00</v>
      </c>
      <c r="K215" s="154" t="str">
        <f t="shared" si="1026"/>
        <v>00:00:00,00</v>
      </c>
      <c r="L215" s="164">
        <f t="shared" si="1027"/>
        <v>0</v>
      </c>
      <c r="M215" s="164" t="str">
        <f t="shared" si="1028"/>
        <v>00</v>
      </c>
      <c r="N215" s="168">
        <f t="shared" si="1000"/>
        <v>0</v>
      </c>
      <c r="O215" s="164" t="str">
        <f t="shared" si="1029"/>
        <v/>
      </c>
      <c r="P215" s="171" t="str">
        <f t="shared" si="1001"/>
        <v>0:00,00</v>
      </c>
      <c r="Q215" s="171" t="str">
        <f t="shared" si="1002"/>
        <v>00:00,00</v>
      </c>
      <c r="R215" s="171" t="str">
        <f t="shared" si="1030"/>
        <v>00:00,</v>
      </c>
      <c r="S215" s="270"/>
      <c r="T215" s="270"/>
      <c r="U215" s="281"/>
      <c r="V215" s="281"/>
      <c r="W215" s="281"/>
      <c r="X215" s="281"/>
      <c r="Y215" s="264"/>
      <c r="Z215" s="264"/>
      <c r="AA215" s="264"/>
      <c r="AB215" s="264"/>
      <c r="AC215" s="65">
        <f t="shared" ref="AC215" si="1077">AJ214</f>
        <v>68</v>
      </c>
      <c r="AD215" s="65" t="str">
        <f t="shared" ref="AD215" si="1078">AK214</f>
        <v/>
      </c>
      <c r="AE215" s="65" t="s">
        <v>113</v>
      </c>
      <c r="AF215" s="246"/>
      <c r="AG215" s="246"/>
      <c r="AH215" s="246"/>
      <c r="AI215" s="244"/>
      <c r="AJ215" s="271"/>
      <c r="AK215" s="272"/>
      <c r="AL215" s="273"/>
      <c r="AM215" s="273"/>
      <c r="AN215" s="273"/>
      <c r="AO215" s="273"/>
      <c r="AP215" s="273"/>
      <c r="AQ215" s="273"/>
      <c r="AR215" s="273"/>
      <c r="AS215" s="274"/>
      <c r="AT215" s="274"/>
      <c r="AU215" s="274"/>
      <c r="AV215" s="274"/>
      <c r="AW215" s="274"/>
      <c r="AX215" s="274"/>
      <c r="AY215" s="274"/>
      <c r="AZ215" s="274"/>
      <c r="BA215" s="274"/>
      <c r="BB215" s="274"/>
      <c r="BC215" s="274"/>
      <c r="BD215" s="274"/>
      <c r="BE215" s="275"/>
      <c r="BF215" s="276"/>
      <c r="BG215" s="277"/>
      <c r="BH215" s="275"/>
      <c r="BI215" s="276"/>
      <c r="BJ215" s="276"/>
      <c r="BK215" s="277"/>
      <c r="BL215" s="74" t="str">
        <f>IF(AL214="","",AE215)</f>
        <v/>
      </c>
      <c r="BM215" s="163"/>
      <c r="BN215" s="163"/>
      <c r="BO215" s="163"/>
      <c r="BP215" s="163"/>
      <c r="BQ215" s="163"/>
      <c r="BR215" s="163"/>
      <c r="BS215" s="163"/>
      <c r="BT215" s="163"/>
      <c r="BU215" s="163"/>
      <c r="BV215" s="163"/>
      <c r="BW215" s="163"/>
      <c r="BX215" s="172"/>
      <c r="BY215" s="174" t="str">
        <f t="shared" si="1015"/>
        <v/>
      </c>
      <c r="BZ215" s="245"/>
      <c r="CA215" s="263"/>
    </row>
    <row r="216" spans="1:79" ht="19.8" customHeight="1" x14ac:dyDescent="0.3">
      <c r="A216" s="154" t="str">
        <f t="shared" si="1016"/>
        <v>00:00:00,00</v>
      </c>
      <c r="B216" s="154" t="str">
        <f t="shared" si="1017"/>
        <v>00:00:00,00</v>
      </c>
      <c r="C216" s="154" t="str">
        <f t="shared" si="1018"/>
        <v>00:00:00,00</v>
      </c>
      <c r="D216" s="154" t="str">
        <f t="shared" si="1019"/>
        <v>00:00:00,00</v>
      </c>
      <c r="E216" s="154" t="str">
        <f t="shared" si="1020"/>
        <v>00:00:00,00</v>
      </c>
      <c r="F216" s="154" t="str">
        <f t="shared" si="1021"/>
        <v>00:00:00,00</v>
      </c>
      <c r="G216" s="154" t="str">
        <f t="shared" si="1022"/>
        <v>00:00:00,00</v>
      </c>
      <c r="H216" s="154" t="str">
        <f t="shared" si="1023"/>
        <v>00:00:00,00</v>
      </c>
      <c r="I216" s="154" t="str">
        <f t="shared" si="1024"/>
        <v>00:00:00,00</v>
      </c>
      <c r="J216" s="154" t="str">
        <f t="shared" si="1025"/>
        <v>00:00:00,00</v>
      </c>
      <c r="K216" s="154" t="str">
        <f t="shared" si="1026"/>
        <v>00:00:00,00</v>
      </c>
      <c r="L216" s="164">
        <f t="shared" si="1027"/>
        <v>0</v>
      </c>
      <c r="M216" s="164" t="str">
        <f t="shared" si="1028"/>
        <v>00</v>
      </c>
      <c r="N216" s="168">
        <f t="shared" si="1000"/>
        <v>0</v>
      </c>
      <c r="O216" s="164" t="str">
        <f t="shared" si="1029"/>
        <v/>
      </c>
      <c r="P216" s="171" t="str">
        <f t="shared" si="1001"/>
        <v>0:00,00</v>
      </c>
      <c r="Q216" s="171" t="str">
        <f t="shared" si="1002"/>
        <v>00:00,00</v>
      </c>
      <c r="R216" s="171" t="str">
        <f t="shared" si="1030"/>
        <v>00:00,</v>
      </c>
      <c r="S216" s="270"/>
      <c r="T216" s="270"/>
      <c r="U216" s="281"/>
      <c r="V216" s="281"/>
      <c r="W216" s="281"/>
      <c r="X216" s="281"/>
      <c r="Y216" s="264"/>
      <c r="Z216" s="264"/>
      <c r="AA216" s="264"/>
      <c r="AB216" s="264"/>
      <c r="AC216" s="65">
        <f t="shared" ref="AC216" si="1079">AJ214</f>
        <v>68</v>
      </c>
      <c r="AD216" s="65" t="str">
        <f t="shared" ref="AD216" si="1080">AK214</f>
        <v/>
      </c>
      <c r="AE216" s="65" t="s">
        <v>114</v>
      </c>
      <c r="AF216" s="246"/>
      <c r="AG216" s="246"/>
      <c r="AH216" s="246"/>
      <c r="AI216" s="244"/>
      <c r="AJ216" s="271"/>
      <c r="AK216" s="272"/>
      <c r="AL216" s="273"/>
      <c r="AM216" s="273"/>
      <c r="AN216" s="273"/>
      <c r="AO216" s="273"/>
      <c r="AP216" s="273"/>
      <c r="AQ216" s="273"/>
      <c r="AR216" s="273"/>
      <c r="AS216" s="274"/>
      <c r="AT216" s="274"/>
      <c r="AU216" s="274"/>
      <c r="AV216" s="274"/>
      <c r="AW216" s="274"/>
      <c r="AX216" s="274"/>
      <c r="AY216" s="274"/>
      <c r="AZ216" s="274"/>
      <c r="BA216" s="274"/>
      <c r="BB216" s="274"/>
      <c r="BC216" s="274"/>
      <c r="BD216" s="274"/>
      <c r="BE216" s="278"/>
      <c r="BF216" s="279"/>
      <c r="BG216" s="280"/>
      <c r="BH216" s="278"/>
      <c r="BI216" s="279"/>
      <c r="BJ216" s="279"/>
      <c r="BK216" s="280"/>
      <c r="BL216" s="74" t="str">
        <f>IF(AL214="","",AE216)</f>
        <v/>
      </c>
      <c r="BM216" s="163"/>
      <c r="BN216" s="163"/>
      <c r="BO216" s="163"/>
      <c r="BP216" s="163"/>
      <c r="BQ216" s="163"/>
      <c r="BR216" s="163"/>
      <c r="BS216" s="163"/>
      <c r="BT216" s="163"/>
      <c r="BU216" s="163"/>
      <c r="BV216" s="163"/>
      <c r="BW216" s="163"/>
      <c r="BX216" s="172"/>
      <c r="BY216" s="174" t="str">
        <f t="shared" si="1015"/>
        <v/>
      </c>
      <c r="BZ216" s="245"/>
      <c r="CA216" s="263"/>
    </row>
    <row r="217" spans="1:79" ht="19.8" customHeight="1" x14ac:dyDescent="0.3">
      <c r="A217" s="154" t="str">
        <f t="shared" si="1016"/>
        <v>00:00:00,00</v>
      </c>
      <c r="B217" s="154" t="str">
        <f t="shared" si="1017"/>
        <v>00:00:00,00</v>
      </c>
      <c r="C217" s="154" t="str">
        <f t="shared" si="1018"/>
        <v>00:00:00,00</v>
      </c>
      <c r="D217" s="154" t="str">
        <f t="shared" si="1019"/>
        <v>00:00:00,00</v>
      </c>
      <c r="E217" s="154" t="str">
        <f t="shared" si="1020"/>
        <v>00:00:00,00</v>
      </c>
      <c r="F217" s="154" t="str">
        <f t="shared" si="1021"/>
        <v>00:00:00,00</v>
      </c>
      <c r="G217" s="154" t="str">
        <f t="shared" si="1022"/>
        <v>00:00:00,00</v>
      </c>
      <c r="H217" s="154" t="str">
        <f t="shared" si="1023"/>
        <v>00:00:00,00</v>
      </c>
      <c r="I217" s="154" t="str">
        <f t="shared" si="1024"/>
        <v>00:00:00,00</v>
      </c>
      <c r="J217" s="154" t="str">
        <f t="shared" si="1025"/>
        <v>00:00:00,00</v>
      </c>
      <c r="K217" s="154" t="str">
        <f t="shared" si="1026"/>
        <v>00:00:00,00</v>
      </c>
      <c r="L217" s="164">
        <f t="shared" si="1027"/>
        <v>0</v>
      </c>
      <c r="M217" s="164" t="str">
        <f t="shared" si="1028"/>
        <v>00</v>
      </c>
      <c r="N217" s="168">
        <f t="shared" si="1000"/>
        <v>0</v>
      </c>
      <c r="O217" s="164" t="str">
        <f t="shared" si="1029"/>
        <v/>
      </c>
      <c r="P217" s="171" t="str">
        <f t="shared" si="1001"/>
        <v>0:00,00</v>
      </c>
      <c r="Q217" s="171" t="str">
        <f t="shared" si="1002"/>
        <v>00:00,00</v>
      </c>
      <c r="R217" s="171" t="str">
        <f t="shared" si="1030"/>
        <v>00:00,</v>
      </c>
      <c r="S217" s="270" t="str">
        <f t="shared" ref="S217" si="1081">U217&amp;V217&amp;W217&amp;X217</f>
        <v/>
      </c>
      <c r="T217" s="270" t="str">
        <f>U217&amp;V217&amp;W217&amp;X217&amp;BE217&amp;BH217</f>
        <v/>
      </c>
      <c r="U217" s="281" t="str">
        <f t="shared" ref="U217" si="1082">IF(Y217="","",RANK(Y217,$Y$13:$Y$372,1))</f>
        <v/>
      </c>
      <c r="V217" s="281" t="str">
        <f t="shared" ref="V217" si="1083">IF(Z217="","",RANK(Z217,$Z$13:$Z$372,1))</f>
        <v/>
      </c>
      <c r="W217" s="281" t="str">
        <f t="shared" ref="W217" si="1084">IF(AA217="","",RANK(AA217,$AA$13:$AA$372,1))</f>
        <v/>
      </c>
      <c r="X217" s="281" t="str">
        <f t="shared" ref="X217" si="1085">IF(AB217="","",RANK(AB217,$AB$13:$AB$372,1))</f>
        <v/>
      </c>
      <c r="Y217" s="264" t="str">
        <f t="shared" ref="Y217:AB217" si="1086">IFERROR(IF(AND($BE217=Y$12,$BH217=Y$11),$BZ217,""),"")</f>
        <v/>
      </c>
      <c r="Z217" s="264" t="str">
        <f t="shared" si="1086"/>
        <v/>
      </c>
      <c r="AA217" s="264" t="str">
        <f t="shared" si="1086"/>
        <v/>
      </c>
      <c r="AB217" s="264" t="str">
        <f t="shared" si="1086"/>
        <v/>
      </c>
      <c r="AC217" s="65">
        <f t="shared" ref="AC217" si="1087">AJ217</f>
        <v>69</v>
      </c>
      <c r="AD217" s="65" t="str">
        <f t="shared" ref="AD217" si="1088">AK217</f>
        <v/>
      </c>
      <c r="AE217" s="65" t="s">
        <v>112</v>
      </c>
      <c r="AF217" s="246" t="str">
        <f t="shared" ref="AF217" si="1089">BY217</f>
        <v/>
      </c>
      <c r="AG217" s="246" t="str">
        <f t="shared" ref="AG217" si="1090">BY218</f>
        <v/>
      </c>
      <c r="AH217" s="246" t="str">
        <f t="shared" ref="AH217" si="1091">BY219</f>
        <v/>
      </c>
      <c r="AI217" s="244">
        <f t="shared" ref="AI217" si="1092">IF(BZ217="",0,1)</f>
        <v>0</v>
      </c>
      <c r="AJ217" s="271">
        <v>69</v>
      </c>
      <c r="AK217" s="272" t="str">
        <f>IF(INDEX('ordem de passagem'!B$13:B$132,MATCH(ajuizamento!$AJ217,'ordem de passagem'!$A$13:$A$132))=0,"",INDEX('ordem de passagem'!B$13:B$132,MATCH(ajuizamento!$AJ217,'ordem de passagem'!$A$13:$A$132)))</f>
        <v/>
      </c>
      <c r="AL217" s="273" t="str">
        <f>IF(INDEX('ordem de passagem'!C$13:C$132,MATCH(ajuizamento!$AJ217,'ordem de passagem'!$A$13:$A$132))=0,"",INDEX('ordem de passagem'!C$13:C$132,MATCH(ajuizamento!$AJ217,'ordem de passagem'!$A$13:$A$132)))</f>
        <v/>
      </c>
      <c r="AM217" s="273"/>
      <c r="AN217" s="273"/>
      <c r="AO217" s="273"/>
      <c r="AP217" s="273"/>
      <c r="AQ217" s="273"/>
      <c r="AR217" s="273"/>
      <c r="AS217" s="274" t="str">
        <f>IF(INDEX('ordem de passagem'!D$13:D$132,MATCH(ajuizamento!$AJ217,'ordem de passagem'!$A$13:$A$132))=0,"",INDEX('ordem de passagem'!D$13:D$132,MATCH(ajuizamento!$AJ217,'ordem de passagem'!$A$13:$A$132)))</f>
        <v/>
      </c>
      <c r="AT217" s="274"/>
      <c r="AU217" s="274"/>
      <c r="AV217" s="274"/>
      <c r="AW217" s="274"/>
      <c r="AX217" s="274"/>
      <c r="AY217" s="274"/>
      <c r="AZ217" s="274" t="str">
        <f>IF(INDEX('ordem de passagem'!E$13:E$132,MATCH(ajuizamento!$AJ217,'ordem de passagem'!$A$13:$A$132))=0,"",INDEX('ordem de passagem'!E$13:E$132,MATCH(ajuizamento!$AJ217,'ordem de passagem'!$A$13:$A$132)))</f>
        <v/>
      </c>
      <c r="BA217" s="274"/>
      <c r="BB217" s="274"/>
      <c r="BC217" s="274"/>
      <c r="BD217" s="274"/>
      <c r="BE217" s="275" t="str">
        <f>IF(INDEX('ordem de passagem'!F$13:F$132,MATCH(ajuizamento!$AJ217,'ordem de passagem'!$A$13:$A$132))=0,"",INDEX('ordem de passagem'!F$13:F$132,MATCH(ajuizamento!$AJ217,'ordem de passagem'!$A$13:$A$132)))</f>
        <v/>
      </c>
      <c r="BF217" s="276"/>
      <c r="BG217" s="277"/>
      <c r="BH217" s="275" t="str">
        <f>IF(INDEX('ordem de passagem'!G$13:G$132,MATCH(ajuizamento!$AJ217,'ordem de passagem'!$A$13:$A$132))=0,"",INDEX('ordem de passagem'!G$13:G$132,MATCH(ajuizamento!$AJ217,'ordem de passagem'!$A$13:$A$132)))</f>
        <v/>
      </c>
      <c r="BI217" s="276"/>
      <c r="BJ217" s="276"/>
      <c r="BK217" s="277"/>
      <c r="BL217" s="74" t="str">
        <f>IF(AL217="","",AE217)</f>
        <v/>
      </c>
      <c r="BM217" s="162"/>
      <c r="BN217" s="162"/>
      <c r="BO217" s="162"/>
      <c r="BP217" s="162"/>
      <c r="BQ217" s="162"/>
      <c r="BR217" s="162"/>
      <c r="BS217" s="162"/>
      <c r="BT217" s="162"/>
      <c r="BU217" s="162"/>
      <c r="BV217" s="162"/>
      <c r="BW217" s="162"/>
      <c r="BX217" s="172"/>
      <c r="BY217" s="174" t="str">
        <f t="shared" si="1015"/>
        <v/>
      </c>
      <c r="BZ217" s="245" t="str">
        <f t="shared" si="801"/>
        <v/>
      </c>
      <c r="CA217" s="263"/>
    </row>
    <row r="218" spans="1:79" ht="19.8" customHeight="1" x14ac:dyDescent="0.3">
      <c r="A218" s="154" t="str">
        <f t="shared" si="1016"/>
        <v>00:00:00,00</v>
      </c>
      <c r="B218" s="154" t="str">
        <f t="shared" si="1017"/>
        <v>00:00:00,00</v>
      </c>
      <c r="C218" s="154" t="str">
        <f t="shared" si="1018"/>
        <v>00:00:00,00</v>
      </c>
      <c r="D218" s="154" t="str">
        <f t="shared" si="1019"/>
        <v>00:00:00,00</v>
      </c>
      <c r="E218" s="154" t="str">
        <f t="shared" si="1020"/>
        <v>00:00:00,00</v>
      </c>
      <c r="F218" s="154" t="str">
        <f t="shared" si="1021"/>
        <v>00:00:00,00</v>
      </c>
      <c r="G218" s="154" t="str">
        <f t="shared" si="1022"/>
        <v>00:00:00,00</v>
      </c>
      <c r="H218" s="154" t="str">
        <f t="shared" si="1023"/>
        <v>00:00:00,00</v>
      </c>
      <c r="I218" s="154" t="str">
        <f t="shared" si="1024"/>
        <v>00:00:00,00</v>
      </c>
      <c r="J218" s="154" t="str">
        <f t="shared" si="1025"/>
        <v>00:00:00,00</v>
      </c>
      <c r="K218" s="154" t="str">
        <f t="shared" si="1026"/>
        <v>00:00:00,00</v>
      </c>
      <c r="L218" s="164">
        <f t="shared" si="1027"/>
        <v>0</v>
      </c>
      <c r="M218" s="164" t="str">
        <f t="shared" si="1028"/>
        <v>00</v>
      </c>
      <c r="N218" s="168">
        <f t="shared" si="1000"/>
        <v>0</v>
      </c>
      <c r="O218" s="164" t="str">
        <f t="shared" si="1029"/>
        <v/>
      </c>
      <c r="P218" s="171" t="str">
        <f t="shared" si="1001"/>
        <v>0:00,00</v>
      </c>
      <c r="Q218" s="171" t="str">
        <f t="shared" si="1002"/>
        <v>00:00,00</v>
      </c>
      <c r="R218" s="171" t="str">
        <f t="shared" si="1030"/>
        <v>00:00,</v>
      </c>
      <c r="S218" s="270"/>
      <c r="T218" s="270"/>
      <c r="U218" s="281"/>
      <c r="V218" s="281"/>
      <c r="W218" s="281"/>
      <c r="X218" s="281"/>
      <c r="Y218" s="264"/>
      <c r="Z218" s="264"/>
      <c r="AA218" s="264"/>
      <c r="AB218" s="264"/>
      <c r="AC218" s="65">
        <f t="shared" ref="AC218" si="1093">AJ217</f>
        <v>69</v>
      </c>
      <c r="AD218" s="65" t="str">
        <f t="shared" ref="AD218" si="1094">AK217</f>
        <v/>
      </c>
      <c r="AE218" s="65" t="s">
        <v>113</v>
      </c>
      <c r="AF218" s="246"/>
      <c r="AG218" s="246"/>
      <c r="AH218" s="246"/>
      <c r="AI218" s="244"/>
      <c r="AJ218" s="271"/>
      <c r="AK218" s="272"/>
      <c r="AL218" s="273"/>
      <c r="AM218" s="273"/>
      <c r="AN218" s="273"/>
      <c r="AO218" s="273"/>
      <c r="AP218" s="273"/>
      <c r="AQ218" s="273"/>
      <c r="AR218" s="273"/>
      <c r="AS218" s="274"/>
      <c r="AT218" s="274"/>
      <c r="AU218" s="274"/>
      <c r="AV218" s="274"/>
      <c r="AW218" s="274"/>
      <c r="AX218" s="274"/>
      <c r="AY218" s="274"/>
      <c r="AZ218" s="274"/>
      <c r="BA218" s="274"/>
      <c r="BB218" s="274"/>
      <c r="BC218" s="274"/>
      <c r="BD218" s="274"/>
      <c r="BE218" s="275"/>
      <c r="BF218" s="276"/>
      <c r="BG218" s="277"/>
      <c r="BH218" s="275"/>
      <c r="BI218" s="276"/>
      <c r="BJ218" s="276"/>
      <c r="BK218" s="277"/>
      <c r="BL218" s="74" t="str">
        <f>IF(AL217="","",AE218)</f>
        <v/>
      </c>
      <c r="BM218" s="163"/>
      <c r="BN218" s="163"/>
      <c r="BO218" s="163"/>
      <c r="BP218" s="163"/>
      <c r="BQ218" s="163"/>
      <c r="BR218" s="163"/>
      <c r="BS218" s="163"/>
      <c r="BT218" s="163"/>
      <c r="BU218" s="163"/>
      <c r="BV218" s="163"/>
      <c r="BW218" s="163"/>
      <c r="BX218" s="172"/>
      <c r="BY218" s="174" t="str">
        <f t="shared" si="1015"/>
        <v/>
      </c>
      <c r="BZ218" s="245"/>
      <c r="CA218" s="263"/>
    </row>
    <row r="219" spans="1:79" ht="19.8" customHeight="1" x14ac:dyDescent="0.3">
      <c r="A219" s="154" t="str">
        <f t="shared" si="1016"/>
        <v>00:00:00,00</v>
      </c>
      <c r="B219" s="154" t="str">
        <f t="shared" si="1017"/>
        <v>00:00:00,00</v>
      </c>
      <c r="C219" s="154" t="str">
        <f t="shared" si="1018"/>
        <v>00:00:00,00</v>
      </c>
      <c r="D219" s="154" t="str">
        <f t="shared" si="1019"/>
        <v>00:00:00,00</v>
      </c>
      <c r="E219" s="154" t="str">
        <f t="shared" si="1020"/>
        <v>00:00:00,00</v>
      </c>
      <c r="F219" s="154" t="str">
        <f t="shared" si="1021"/>
        <v>00:00:00,00</v>
      </c>
      <c r="G219" s="154" t="str">
        <f t="shared" si="1022"/>
        <v>00:00:00,00</v>
      </c>
      <c r="H219" s="154" t="str">
        <f t="shared" si="1023"/>
        <v>00:00:00,00</v>
      </c>
      <c r="I219" s="154" t="str">
        <f t="shared" si="1024"/>
        <v>00:00:00,00</v>
      </c>
      <c r="J219" s="154" t="str">
        <f t="shared" si="1025"/>
        <v>00:00:00,00</v>
      </c>
      <c r="K219" s="154" t="str">
        <f t="shared" si="1026"/>
        <v>00:00:00,00</v>
      </c>
      <c r="L219" s="164">
        <f t="shared" si="1027"/>
        <v>0</v>
      </c>
      <c r="M219" s="164" t="str">
        <f t="shared" si="1028"/>
        <v>00</v>
      </c>
      <c r="N219" s="168">
        <f t="shared" si="1000"/>
        <v>0</v>
      </c>
      <c r="O219" s="164" t="str">
        <f t="shared" si="1029"/>
        <v/>
      </c>
      <c r="P219" s="171" t="str">
        <f t="shared" si="1001"/>
        <v>0:00,00</v>
      </c>
      <c r="Q219" s="171" t="str">
        <f t="shared" si="1002"/>
        <v>00:00,00</v>
      </c>
      <c r="R219" s="171" t="str">
        <f t="shared" si="1030"/>
        <v>00:00,</v>
      </c>
      <c r="S219" s="270"/>
      <c r="T219" s="270"/>
      <c r="U219" s="281"/>
      <c r="V219" s="281"/>
      <c r="W219" s="281"/>
      <c r="X219" s="281"/>
      <c r="Y219" s="264"/>
      <c r="Z219" s="264"/>
      <c r="AA219" s="264"/>
      <c r="AB219" s="264"/>
      <c r="AC219" s="65">
        <f t="shared" ref="AC219" si="1095">AJ217</f>
        <v>69</v>
      </c>
      <c r="AD219" s="65" t="str">
        <f t="shared" ref="AD219" si="1096">AK217</f>
        <v/>
      </c>
      <c r="AE219" s="65" t="s">
        <v>114</v>
      </c>
      <c r="AF219" s="246"/>
      <c r="AG219" s="246"/>
      <c r="AH219" s="246"/>
      <c r="AI219" s="244"/>
      <c r="AJ219" s="271"/>
      <c r="AK219" s="272"/>
      <c r="AL219" s="273"/>
      <c r="AM219" s="273"/>
      <c r="AN219" s="273"/>
      <c r="AO219" s="273"/>
      <c r="AP219" s="273"/>
      <c r="AQ219" s="273"/>
      <c r="AR219" s="273"/>
      <c r="AS219" s="274"/>
      <c r="AT219" s="274"/>
      <c r="AU219" s="274"/>
      <c r="AV219" s="274"/>
      <c r="AW219" s="274"/>
      <c r="AX219" s="274"/>
      <c r="AY219" s="274"/>
      <c r="AZ219" s="274"/>
      <c r="BA219" s="274"/>
      <c r="BB219" s="274"/>
      <c r="BC219" s="274"/>
      <c r="BD219" s="274"/>
      <c r="BE219" s="278"/>
      <c r="BF219" s="279"/>
      <c r="BG219" s="280"/>
      <c r="BH219" s="278"/>
      <c r="BI219" s="279"/>
      <c r="BJ219" s="279"/>
      <c r="BK219" s="280"/>
      <c r="BL219" s="74" t="str">
        <f>IF(AL217="","",AE219)</f>
        <v/>
      </c>
      <c r="BM219" s="163"/>
      <c r="BN219" s="163"/>
      <c r="BO219" s="163"/>
      <c r="BP219" s="163"/>
      <c r="BQ219" s="163"/>
      <c r="BR219" s="163"/>
      <c r="BS219" s="163"/>
      <c r="BT219" s="163"/>
      <c r="BU219" s="163"/>
      <c r="BV219" s="163"/>
      <c r="BW219" s="163"/>
      <c r="BX219" s="172"/>
      <c r="BY219" s="174" t="str">
        <f t="shared" si="1015"/>
        <v/>
      </c>
      <c r="BZ219" s="245"/>
      <c r="CA219" s="263"/>
    </row>
    <row r="220" spans="1:79" ht="19.8" customHeight="1" x14ac:dyDescent="0.3">
      <c r="A220" s="154" t="str">
        <f t="shared" si="1016"/>
        <v>00:00:00,00</v>
      </c>
      <c r="B220" s="154" t="str">
        <f t="shared" si="1017"/>
        <v>00:00:00,00</v>
      </c>
      <c r="C220" s="154" t="str">
        <f t="shared" si="1018"/>
        <v>00:00:00,00</v>
      </c>
      <c r="D220" s="154" t="str">
        <f t="shared" si="1019"/>
        <v>00:00:00,00</v>
      </c>
      <c r="E220" s="154" t="str">
        <f t="shared" si="1020"/>
        <v>00:00:00,00</v>
      </c>
      <c r="F220" s="154" t="str">
        <f t="shared" si="1021"/>
        <v>00:00:00,00</v>
      </c>
      <c r="G220" s="154" t="str">
        <f t="shared" si="1022"/>
        <v>00:00:00,00</v>
      </c>
      <c r="H220" s="154" t="str">
        <f t="shared" si="1023"/>
        <v>00:00:00,00</v>
      </c>
      <c r="I220" s="154" t="str">
        <f t="shared" si="1024"/>
        <v>00:00:00,00</v>
      </c>
      <c r="J220" s="154" t="str">
        <f t="shared" si="1025"/>
        <v>00:00:00,00</v>
      </c>
      <c r="K220" s="154" t="str">
        <f t="shared" si="1026"/>
        <v>00:00:00,00</v>
      </c>
      <c r="L220" s="164">
        <f t="shared" si="1027"/>
        <v>0</v>
      </c>
      <c r="M220" s="164" t="str">
        <f t="shared" si="1028"/>
        <v>00</v>
      </c>
      <c r="N220" s="168">
        <f t="shared" si="1000"/>
        <v>0</v>
      </c>
      <c r="O220" s="164" t="str">
        <f t="shared" si="1029"/>
        <v/>
      </c>
      <c r="P220" s="171" t="str">
        <f t="shared" si="1001"/>
        <v>0:00,00</v>
      </c>
      <c r="Q220" s="171" t="str">
        <f t="shared" si="1002"/>
        <v>00:00,00</v>
      </c>
      <c r="R220" s="171" t="str">
        <f t="shared" si="1030"/>
        <v>00:00,</v>
      </c>
      <c r="S220" s="270" t="str">
        <f t="shared" ref="S220" si="1097">U220&amp;V220&amp;W220&amp;X220</f>
        <v/>
      </c>
      <c r="T220" s="270" t="str">
        <f>U220&amp;V220&amp;W220&amp;X220&amp;BE220&amp;BH220</f>
        <v/>
      </c>
      <c r="U220" s="281" t="str">
        <f t="shared" ref="U220" si="1098">IF(Y220="","",RANK(Y220,$Y$13:$Y$372,1))</f>
        <v/>
      </c>
      <c r="V220" s="281" t="str">
        <f t="shared" ref="V220" si="1099">IF(Z220="","",RANK(Z220,$Z$13:$Z$372,1))</f>
        <v/>
      </c>
      <c r="W220" s="281" t="str">
        <f t="shared" ref="W220" si="1100">IF(AA220="","",RANK(AA220,$AA$13:$AA$372,1))</f>
        <v/>
      </c>
      <c r="X220" s="281" t="str">
        <f t="shared" ref="X220" si="1101">IF(AB220="","",RANK(AB220,$AB$13:$AB$372,1))</f>
        <v/>
      </c>
      <c r="Y220" s="264" t="str">
        <f t="shared" ref="Y220:AB220" si="1102">IFERROR(IF(AND($BE220=Y$12,$BH220=Y$11),$BZ220,""),"")</f>
        <v/>
      </c>
      <c r="Z220" s="264" t="str">
        <f t="shared" si="1102"/>
        <v/>
      </c>
      <c r="AA220" s="264" t="str">
        <f t="shared" si="1102"/>
        <v/>
      </c>
      <c r="AB220" s="264" t="str">
        <f t="shared" si="1102"/>
        <v/>
      </c>
      <c r="AC220" s="65">
        <f t="shared" ref="AC220" si="1103">AJ220</f>
        <v>70</v>
      </c>
      <c r="AD220" s="65" t="str">
        <f t="shared" ref="AD220" si="1104">AK220</f>
        <v/>
      </c>
      <c r="AE220" s="65" t="s">
        <v>112</v>
      </c>
      <c r="AF220" s="246" t="str">
        <f t="shared" ref="AF220" si="1105">BY220</f>
        <v/>
      </c>
      <c r="AG220" s="246" t="str">
        <f t="shared" ref="AG220" si="1106">BY221</f>
        <v/>
      </c>
      <c r="AH220" s="246" t="str">
        <f t="shared" ref="AH220" si="1107">BY222</f>
        <v/>
      </c>
      <c r="AI220" s="244">
        <f t="shared" ref="AI220" si="1108">IF(BZ220="",0,1)</f>
        <v>0</v>
      </c>
      <c r="AJ220" s="271">
        <v>70</v>
      </c>
      <c r="AK220" s="272" t="str">
        <f>IF(INDEX('ordem de passagem'!B$13:B$132,MATCH(ajuizamento!$AJ220,'ordem de passagem'!$A$13:$A$132))=0,"",INDEX('ordem de passagem'!B$13:B$132,MATCH(ajuizamento!$AJ220,'ordem de passagem'!$A$13:$A$132)))</f>
        <v/>
      </c>
      <c r="AL220" s="273" t="str">
        <f>IF(INDEX('ordem de passagem'!C$13:C$132,MATCH(ajuizamento!$AJ220,'ordem de passagem'!$A$13:$A$132))=0,"",INDEX('ordem de passagem'!C$13:C$132,MATCH(ajuizamento!$AJ220,'ordem de passagem'!$A$13:$A$132)))</f>
        <v/>
      </c>
      <c r="AM220" s="273"/>
      <c r="AN220" s="273"/>
      <c r="AO220" s="273"/>
      <c r="AP220" s="273"/>
      <c r="AQ220" s="273"/>
      <c r="AR220" s="273"/>
      <c r="AS220" s="274" t="str">
        <f>IF(INDEX('ordem de passagem'!D$13:D$132,MATCH(ajuizamento!$AJ220,'ordem de passagem'!$A$13:$A$132))=0,"",INDEX('ordem de passagem'!D$13:D$132,MATCH(ajuizamento!$AJ220,'ordem de passagem'!$A$13:$A$132)))</f>
        <v/>
      </c>
      <c r="AT220" s="274"/>
      <c r="AU220" s="274"/>
      <c r="AV220" s="274"/>
      <c r="AW220" s="274"/>
      <c r="AX220" s="274"/>
      <c r="AY220" s="274"/>
      <c r="AZ220" s="274" t="str">
        <f>IF(INDEX('ordem de passagem'!E$13:E$132,MATCH(ajuizamento!$AJ220,'ordem de passagem'!$A$13:$A$132))=0,"",INDEX('ordem de passagem'!E$13:E$132,MATCH(ajuizamento!$AJ220,'ordem de passagem'!$A$13:$A$132)))</f>
        <v/>
      </c>
      <c r="BA220" s="274"/>
      <c r="BB220" s="274"/>
      <c r="BC220" s="274"/>
      <c r="BD220" s="274"/>
      <c r="BE220" s="275" t="str">
        <f>IF(INDEX('ordem de passagem'!F$13:F$132,MATCH(ajuizamento!$AJ220,'ordem de passagem'!$A$13:$A$132))=0,"",INDEX('ordem de passagem'!F$13:F$132,MATCH(ajuizamento!$AJ220,'ordem de passagem'!$A$13:$A$132)))</f>
        <v/>
      </c>
      <c r="BF220" s="276"/>
      <c r="BG220" s="277"/>
      <c r="BH220" s="275" t="str">
        <f>IF(INDEX('ordem de passagem'!G$13:G$132,MATCH(ajuizamento!$AJ220,'ordem de passagem'!$A$13:$A$132))=0,"",INDEX('ordem de passagem'!G$13:G$132,MATCH(ajuizamento!$AJ220,'ordem de passagem'!$A$13:$A$132)))</f>
        <v/>
      </c>
      <c r="BI220" s="276"/>
      <c r="BJ220" s="276"/>
      <c r="BK220" s="277"/>
      <c r="BL220" s="74" t="str">
        <f>IF(AL220="","",AE220)</f>
        <v/>
      </c>
      <c r="BM220" s="162"/>
      <c r="BN220" s="162"/>
      <c r="BO220" s="162"/>
      <c r="BP220" s="162"/>
      <c r="BQ220" s="162"/>
      <c r="BR220" s="162"/>
      <c r="BS220" s="162"/>
      <c r="BT220" s="162"/>
      <c r="BU220" s="162"/>
      <c r="BV220" s="162"/>
      <c r="BW220" s="162"/>
      <c r="BX220" s="172"/>
      <c r="BY220" s="174" t="str">
        <f t="shared" si="1015"/>
        <v/>
      </c>
      <c r="BZ220" s="245" t="str">
        <f t="shared" si="801"/>
        <v/>
      </c>
      <c r="CA220" s="263"/>
    </row>
    <row r="221" spans="1:79" ht="19.8" customHeight="1" x14ac:dyDescent="0.3">
      <c r="A221" s="154" t="str">
        <f t="shared" si="1016"/>
        <v>00:00:00,00</v>
      </c>
      <c r="B221" s="154" t="str">
        <f t="shared" si="1017"/>
        <v>00:00:00,00</v>
      </c>
      <c r="C221" s="154" t="str">
        <f t="shared" si="1018"/>
        <v>00:00:00,00</v>
      </c>
      <c r="D221" s="154" t="str">
        <f t="shared" si="1019"/>
        <v>00:00:00,00</v>
      </c>
      <c r="E221" s="154" t="str">
        <f t="shared" si="1020"/>
        <v>00:00:00,00</v>
      </c>
      <c r="F221" s="154" t="str">
        <f t="shared" si="1021"/>
        <v>00:00:00,00</v>
      </c>
      <c r="G221" s="154" t="str">
        <f t="shared" si="1022"/>
        <v>00:00:00,00</v>
      </c>
      <c r="H221" s="154" t="str">
        <f t="shared" si="1023"/>
        <v>00:00:00,00</v>
      </c>
      <c r="I221" s="154" t="str">
        <f t="shared" si="1024"/>
        <v>00:00:00,00</v>
      </c>
      <c r="J221" s="154" t="str">
        <f t="shared" si="1025"/>
        <v>00:00:00,00</v>
      </c>
      <c r="K221" s="154" t="str">
        <f t="shared" si="1026"/>
        <v>00:00:00,00</v>
      </c>
      <c r="L221" s="164">
        <f t="shared" si="1027"/>
        <v>0</v>
      </c>
      <c r="M221" s="164" t="str">
        <f t="shared" si="1028"/>
        <v>00</v>
      </c>
      <c r="N221" s="168">
        <f t="shared" si="1000"/>
        <v>0</v>
      </c>
      <c r="O221" s="164" t="str">
        <f t="shared" si="1029"/>
        <v/>
      </c>
      <c r="P221" s="171" t="str">
        <f t="shared" si="1001"/>
        <v>0:00,00</v>
      </c>
      <c r="Q221" s="171" t="str">
        <f t="shared" si="1002"/>
        <v>00:00,00</v>
      </c>
      <c r="R221" s="171" t="str">
        <f t="shared" si="1030"/>
        <v>00:00,</v>
      </c>
      <c r="S221" s="270"/>
      <c r="T221" s="270"/>
      <c r="U221" s="281"/>
      <c r="V221" s="281"/>
      <c r="W221" s="281"/>
      <c r="X221" s="281"/>
      <c r="Y221" s="264"/>
      <c r="Z221" s="264"/>
      <c r="AA221" s="264"/>
      <c r="AB221" s="264"/>
      <c r="AC221" s="65">
        <f t="shared" ref="AC221" si="1109">AJ220</f>
        <v>70</v>
      </c>
      <c r="AD221" s="65" t="str">
        <f t="shared" ref="AD221" si="1110">AK220</f>
        <v/>
      </c>
      <c r="AE221" s="65" t="s">
        <v>113</v>
      </c>
      <c r="AF221" s="246"/>
      <c r="AG221" s="246"/>
      <c r="AH221" s="246"/>
      <c r="AI221" s="244"/>
      <c r="AJ221" s="271"/>
      <c r="AK221" s="272"/>
      <c r="AL221" s="273"/>
      <c r="AM221" s="273"/>
      <c r="AN221" s="273"/>
      <c r="AO221" s="273"/>
      <c r="AP221" s="273"/>
      <c r="AQ221" s="273"/>
      <c r="AR221" s="273"/>
      <c r="AS221" s="274"/>
      <c r="AT221" s="274"/>
      <c r="AU221" s="274"/>
      <c r="AV221" s="274"/>
      <c r="AW221" s="274"/>
      <c r="AX221" s="274"/>
      <c r="AY221" s="274"/>
      <c r="AZ221" s="274"/>
      <c r="BA221" s="274"/>
      <c r="BB221" s="274"/>
      <c r="BC221" s="274"/>
      <c r="BD221" s="274"/>
      <c r="BE221" s="275"/>
      <c r="BF221" s="276"/>
      <c r="BG221" s="277"/>
      <c r="BH221" s="275"/>
      <c r="BI221" s="276"/>
      <c r="BJ221" s="276"/>
      <c r="BK221" s="277"/>
      <c r="BL221" s="74" t="str">
        <f>IF(AL220="","",AE221)</f>
        <v/>
      </c>
      <c r="BM221" s="163"/>
      <c r="BN221" s="163"/>
      <c r="BO221" s="163"/>
      <c r="BP221" s="163"/>
      <c r="BQ221" s="163"/>
      <c r="BR221" s="163"/>
      <c r="BS221" s="163"/>
      <c r="BT221" s="163"/>
      <c r="BU221" s="163"/>
      <c r="BV221" s="163"/>
      <c r="BW221" s="163"/>
      <c r="BX221" s="172"/>
      <c r="BY221" s="174" t="str">
        <f t="shared" si="1015"/>
        <v/>
      </c>
      <c r="BZ221" s="245"/>
      <c r="CA221" s="263"/>
    </row>
    <row r="222" spans="1:79" ht="19.8" customHeight="1" x14ac:dyDescent="0.3">
      <c r="A222" s="154" t="str">
        <f t="shared" si="1016"/>
        <v>00:00:00,00</v>
      </c>
      <c r="B222" s="154" t="str">
        <f t="shared" si="1017"/>
        <v>00:00:00,00</v>
      </c>
      <c r="C222" s="154" t="str">
        <f t="shared" si="1018"/>
        <v>00:00:00,00</v>
      </c>
      <c r="D222" s="154" t="str">
        <f t="shared" si="1019"/>
        <v>00:00:00,00</v>
      </c>
      <c r="E222" s="154" t="str">
        <f t="shared" si="1020"/>
        <v>00:00:00,00</v>
      </c>
      <c r="F222" s="154" t="str">
        <f t="shared" si="1021"/>
        <v>00:00:00,00</v>
      </c>
      <c r="G222" s="154" t="str">
        <f t="shared" si="1022"/>
        <v>00:00:00,00</v>
      </c>
      <c r="H222" s="154" t="str">
        <f t="shared" si="1023"/>
        <v>00:00:00,00</v>
      </c>
      <c r="I222" s="154" t="str">
        <f t="shared" si="1024"/>
        <v>00:00:00,00</v>
      </c>
      <c r="J222" s="154" t="str">
        <f t="shared" si="1025"/>
        <v>00:00:00,00</v>
      </c>
      <c r="K222" s="154" t="str">
        <f t="shared" si="1026"/>
        <v>00:00:00,00</v>
      </c>
      <c r="L222" s="164">
        <f t="shared" si="1027"/>
        <v>0</v>
      </c>
      <c r="M222" s="164" t="str">
        <f t="shared" si="1028"/>
        <v>00</v>
      </c>
      <c r="N222" s="168">
        <f t="shared" si="1000"/>
        <v>0</v>
      </c>
      <c r="O222" s="164" t="str">
        <f t="shared" si="1029"/>
        <v/>
      </c>
      <c r="P222" s="171" t="str">
        <f t="shared" si="1001"/>
        <v>0:00,00</v>
      </c>
      <c r="Q222" s="171" t="str">
        <f t="shared" si="1002"/>
        <v>00:00,00</v>
      </c>
      <c r="R222" s="171" t="str">
        <f t="shared" si="1030"/>
        <v>00:00,</v>
      </c>
      <c r="S222" s="270"/>
      <c r="T222" s="270"/>
      <c r="U222" s="281"/>
      <c r="V222" s="281"/>
      <c r="W222" s="281"/>
      <c r="X222" s="281"/>
      <c r="Y222" s="264"/>
      <c r="Z222" s="264"/>
      <c r="AA222" s="264"/>
      <c r="AB222" s="264"/>
      <c r="AC222" s="65">
        <f t="shared" ref="AC222" si="1111">AJ220</f>
        <v>70</v>
      </c>
      <c r="AD222" s="65" t="str">
        <f t="shared" ref="AD222" si="1112">AK220</f>
        <v/>
      </c>
      <c r="AE222" s="65" t="s">
        <v>114</v>
      </c>
      <c r="AF222" s="246"/>
      <c r="AG222" s="246"/>
      <c r="AH222" s="246"/>
      <c r="AI222" s="244"/>
      <c r="AJ222" s="271"/>
      <c r="AK222" s="272"/>
      <c r="AL222" s="273"/>
      <c r="AM222" s="273"/>
      <c r="AN222" s="273"/>
      <c r="AO222" s="273"/>
      <c r="AP222" s="273"/>
      <c r="AQ222" s="273"/>
      <c r="AR222" s="273"/>
      <c r="AS222" s="274"/>
      <c r="AT222" s="274"/>
      <c r="AU222" s="274"/>
      <c r="AV222" s="274"/>
      <c r="AW222" s="274"/>
      <c r="AX222" s="274"/>
      <c r="AY222" s="274"/>
      <c r="AZ222" s="274"/>
      <c r="BA222" s="274"/>
      <c r="BB222" s="274"/>
      <c r="BC222" s="274"/>
      <c r="BD222" s="274"/>
      <c r="BE222" s="278"/>
      <c r="BF222" s="279"/>
      <c r="BG222" s="280"/>
      <c r="BH222" s="278"/>
      <c r="BI222" s="279"/>
      <c r="BJ222" s="279"/>
      <c r="BK222" s="280"/>
      <c r="BL222" s="74" t="str">
        <f>IF(AL220="","",AE222)</f>
        <v/>
      </c>
      <c r="BM222" s="163"/>
      <c r="BN222" s="163"/>
      <c r="BO222" s="163"/>
      <c r="BP222" s="163"/>
      <c r="BQ222" s="163"/>
      <c r="BR222" s="163"/>
      <c r="BS222" s="163"/>
      <c r="BT222" s="163"/>
      <c r="BU222" s="163"/>
      <c r="BV222" s="163"/>
      <c r="BW222" s="163"/>
      <c r="BX222" s="172"/>
      <c r="BY222" s="174" t="str">
        <f t="shared" si="1015"/>
        <v/>
      </c>
      <c r="BZ222" s="245"/>
      <c r="CA222" s="263"/>
    </row>
    <row r="223" spans="1:79" ht="19.8" customHeight="1" x14ac:dyDescent="0.3">
      <c r="A223" s="154" t="str">
        <f t="shared" si="1016"/>
        <v>00:00:00,00</v>
      </c>
      <c r="B223" s="154" t="str">
        <f t="shared" si="1017"/>
        <v>00:00:00,00</v>
      </c>
      <c r="C223" s="154" t="str">
        <f t="shared" si="1018"/>
        <v>00:00:00,00</v>
      </c>
      <c r="D223" s="154" t="str">
        <f t="shared" si="1019"/>
        <v>00:00:00,00</v>
      </c>
      <c r="E223" s="154" t="str">
        <f t="shared" si="1020"/>
        <v>00:00:00,00</v>
      </c>
      <c r="F223" s="154" t="str">
        <f t="shared" si="1021"/>
        <v>00:00:00,00</v>
      </c>
      <c r="G223" s="154" t="str">
        <f t="shared" si="1022"/>
        <v>00:00:00,00</v>
      </c>
      <c r="H223" s="154" t="str">
        <f t="shared" si="1023"/>
        <v>00:00:00,00</v>
      </c>
      <c r="I223" s="154" t="str">
        <f t="shared" si="1024"/>
        <v>00:00:00,00</v>
      </c>
      <c r="J223" s="154" t="str">
        <f t="shared" si="1025"/>
        <v>00:00:00,00</v>
      </c>
      <c r="K223" s="154" t="str">
        <f t="shared" si="1026"/>
        <v>00:00:00,00</v>
      </c>
      <c r="L223" s="164">
        <f t="shared" si="1027"/>
        <v>0</v>
      </c>
      <c r="M223" s="164" t="str">
        <f t="shared" si="1028"/>
        <v>00</v>
      </c>
      <c r="N223" s="168">
        <f t="shared" si="1000"/>
        <v>0</v>
      </c>
      <c r="O223" s="164" t="str">
        <f t="shared" si="1029"/>
        <v/>
      </c>
      <c r="P223" s="171" t="str">
        <f t="shared" si="1001"/>
        <v>0:00,00</v>
      </c>
      <c r="Q223" s="171" t="str">
        <f t="shared" si="1002"/>
        <v>00:00,00</v>
      </c>
      <c r="R223" s="171" t="str">
        <f t="shared" si="1030"/>
        <v>00:00,</v>
      </c>
      <c r="S223" s="270" t="str">
        <f t="shared" ref="S223" si="1113">U223&amp;V223&amp;W223&amp;X223</f>
        <v/>
      </c>
      <c r="T223" s="270" t="str">
        <f>U223&amp;V223&amp;W223&amp;X223&amp;BE223&amp;BH223</f>
        <v/>
      </c>
      <c r="U223" s="281" t="str">
        <f t="shared" ref="U223" si="1114">IF(Y223="","",RANK(Y223,$Y$13:$Y$372,1))</f>
        <v/>
      </c>
      <c r="V223" s="281" t="str">
        <f t="shared" ref="V223" si="1115">IF(Z223="","",RANK(Z223,$Z$13:$Z$372,1))</f>
        <v/>
      </c>
      <c r="W223" s="281" t="str">
        <f t="shared" ref="W223" si="1116">IF(AA223="","",RANK(AA223,$AA$13:$AA$372,1))</f>
        <v/>
      </c>
      <c r="X223" s="281" t="str">
        <f t="shared" ref="X223" si="1117">IF(AB223="","",RANK(AB223,$AB$13:$AB$372,1))</f>
        <v/>
      </c>
      <c r="Y223" s="264" t="str">
        <f t="shared" ref="Y223:AB223" si="1118">IFERROR(IF(AND($BE223=Y$12,$BH223=Y$11),$BZ223,""),"")</f>
        <v/>
      </c>
      <c r="Z223" s="264" t="str">
        <f t="shared" si="1118"/>
        <v/>
      </c>
      <c r="AA223" s="264" t="str">
        <f t="shared" si="1118"/>
        <v/>
      </c>
      <c r="AB223" s="264" t="str">
        <f t="shared" si="1118"/>
        <v/>
      </c>
      <c r="AC223" s="65">
        <f t="shared" ref="AC223" si="1119">AJ223</f>
        <v>71</v>
      </c>
      <c r="AD223" s="65" t="str">
        <f t="shared" ref="AD223" si="1120">AK223</f>
        <v/>
      </c>
      <c r="AE223" s="65" t="s">
        <v>112</v>
      </c>
      <c r="AF223" s="246" t="str">
        <f t="shared" ref="AF223" si="1121">BY223</f>
        <v/>
      </c>
      <c r="AG223" s="246" t="str">
        <f t="shared" ref="AG223" si="1122">BY224</f>
        <v/>
      </c>
      <c r="AH223" s="246" t="str">
        <f t="shared" ref="AH223" si="1123">BY225</f>
        <v/>
      </c>
      <c r="AI223" s="244">
        <f t="shared" ref="AI223" si="1124">IF(BZ223="",0,1)</f>
        <v>0</v>
      </c>
      <c r="AJ223" s="271">
        <v>71</v>
      </c>
      <c r="AK223" s="272" t="str">
        <f>IF(INDEX('ordem de passagem'!B$13:B$132,MATCH(ajuizamento!$AJ223,'ordem de passagem'!$A$13:$A$132))=0,"",INDEX('ordem de passagem'!B$13:B$132,MATCH(ajuizamento!$AJ223,'ordem de passagem'!$A$13:$A$132)))</f>
        <v/>
      </c>
      <c r="AL223" s="273" t="str">
        <f>IF(INDEX('ordem de passagem'!C$13:C$132,MATCH(ajuizamento!$AJ223,'ordem de passagem'!$A$13:$A$132))=0,"",INDEX('ordem de passagem'!C$13:C$132,MATCH(ajuizamento!$AJ223,'ordem de passagem'!$A$13:$A$132)))</f>
        <v/>
      </c>
      <c r="AM223" s="273"/>
      <c r="AN223" s="273"/>
      <c r="AO223" s="273"/>
      <c r="AP223" s="273"/>
      <c r="AQ223" s="273"/>
      <c r="AR223" s="273"/>
      <c r="AS223" s="274" t="str">
        <f>IF(INDEX('ordem de passagem'!D$13:D$132,MATCH(ajuizamento!$AJ223,'ordem de passagem'!$A$13:$A$132))=0,"",INDEX('ordem de passagem'!D$13:D$132,MATCH(ajuizamento!$AJ223,'ordem de passagem'!$A$13:$A$132)))</f>
        <v/>
      </c>
      <c r="AT223" s="274"/>
      <c r="AU223" s="274"/>
      <c r="AV223" s="274"/>
      <c r="AW223" s="274"/>
      <c r="AX223" s="274"/>
      <c r="AY223" s="274"/>
      <c r="AZ223" s="274" t="str">
        <f>IF(INDEX('ordem de passagem'!E$13:E$132,MATCH(ajuizamento!$AJ223,'ordem de passagem'!$A$13:$A$132))=0,"",INDEX('ordem de passagem'!E$13:E$132,MATCH(ajuizamento!$AJ223,'ordem de passagem'!$A$13:$A$132)))</f>
        <v/>
      </c>
      <c r="BA223" s="274"/>
      <c r="BB223" s="274"/>
      <c r="BC223" s="274"/>
      <c r="BD223" s="274"/>
      <c r="BE223" s="275" t="str">
        <f>IF(INDEX('ordem de passagem'!F$13:F$132,MATCH(ajuizamento!$AJ223,'ordem de passagem'!$A$13:$A$132))=0,"",INDEX('ordem de passagem'!F$13:F$132,MATCH(ajuizamento!$AJ223,'ordem de passagem'!$A$13:$A$132)))</f>
        <v/>
      </c>
      <c r="BF223" s="276"/>
      <c r="BG223" s="277"/>
      <c r="BH223" s="275" t="str">
        <f>IF(INDEX('ordem de passagem'!G$13:G$132,MATCH(ajuizamento!$AJ223,'ordem de passagem'!$A$13:$A$132))=0,"",INDEX('ordem de passagem'!G$13:G$132,MATCH(ajuizamento!$AJ223,'ordem de passagem'!$A$13:$A$132)))</f>
        <v/>
      </c>
      <c r="BI223" s="276"/>
      <c r="BJ223" s="276"/>
      <c r="BK223" s="277"/>
      <c r="BL223" s="74" t="str">
        <f>IF(AL223="","",AE223)</f>
        <v/>
      </c>
      <c r="BM223" s="162"/>
      <c r="BN223" s="162"/>
      <c r="BO223" s="162"/>
      <c r="BP223" s="162"/>
      <c r="BQ223" s="162"/>
      <c r="BR223" s="162"/>
      <c r="BS223" s="162"/>
      <c r="BT223" s="162"/>
      <c r="BU223" s="162"/>
      <c r="BV223" s="162"/>
      <c r="BW223" s="162"/>
      <c r="BX223" s="172"/>
      <c r="BY223" s="174" t="str">
        <f t="shared" si="1015"/>
        <v/>
      </c>
      <c r="BZ223" s="245" t="str">
        <f t="shared" si="801"/>
        <v/>
      </c>
      <c r="CA223" s="263"/>
    </row>
    <row r="224" spans="1:79" ht="19.8" customHeight="1" x14ac:dyDescent="0.3">
      <c r="A224" s="154" t="str">
        <f t="shared" si="1016"/>
        <v>00:00:00,00</v>
      </c>
      <c r="B224" s="154" t="str">
        <f t="shared" si="1017"/>
        <v>00:00:00,00</v>
      </c>
      <c r="C224" s="154" t="str">
        <f t="shared" si="1018"/>
        <v>00:00:00,00</v>
      </c>
      <c r="D224" s="154" t="str">
        <f t="shared" si="1019"/>
        <v>00:00:00,00</v>
      </c>
      <c r="E224" s="154" t="str">
        <f t="shared" si="1020"/>
        <v>00:00:00,00</v>
      </c>
      <c r="F224" s="154" t="str">
        <f t="shared" si="1021"/>
        <v>00:00:00,00</v>
      </c>
      <c r="G224" s="154" t="str">
        <f t="shared" si="1022"/>
        <v>00:00:00,00</v>
      </c>
      <c r="H224" s="154" t="str">
        <f t="shared" si="1023"/>
        <v>00:00:00,00</v>
      </c>
      <c r="I224" s="154" t="str">
        <f t="shared" si="1024"/>
        <v>00:00:00,00</v>
      </c>
      <c r="J224" s="154" t="str">
        <f t="shared" si="1025"/>
        <v>00:00:00,00</v>
      </c>
      <c r="K224" s="154" t="str">
        <f t="shared" si="1026"/>
        <v>00:00:00,00</v>
      </c>
      <c r="L224" s="164">
        <f t="shared" si="1027"/>
        <v>0</v>
      </c>
      <c r="M224" s="164" t="str">
        <f t="shared" si="1028"/>
        <v>00</v>
      </c>
      <c r="N224" s="168">
        <f t="shared" si="1000"/>
        <v>0</v>
      </c>
      <c r="O224" s="164" t="str">
        <f t="shared" si="1029"/>
        <v/>
      </c>
      <c r="P224" s="171" t="str">
        <f t="shared" si="1001"/>
        <v>0:00,00</v>
      </c>
      <c r="Q224" s="171" t="str">
        <f t="shared" si="1002"/>
        <v>00:00,00</v>
      </c>
      <c r="R224" s="171" t="str">
        <f t="shared" si="1030"/>
        <v>00:00,</v>
      </c>
      <c r="S224" s="270"/>
      <c r="T224" s="270"/>
      <c r="U224" s="281"/>
      <c r="V224" s="281"/>
      <c r="W224" s="281"/>
      <c r="X224" s="281"/>
      <c r="Y224" s="264"/>
      <c r="Z224" s="264"/>
      <c r="AA224" s="264"/>
      <c r="AB224" s="264"/>
      <c r="AC224" s="65">
        <f t="shared" ref="AC224" si="1125">AJ223</f>
        <v>71</v>
      </c>
      <c r="AD224" s="65" t="str">
        <f t="shared" ref="AD224" si="1126">AK223</f>
        <v/>
      </c>
      <c r="AE224" s="65" t="s">
        <v>113</v>
      </c>
      <c r="AF224" s="246"/>
      <c r="AG224" s="246"/>
      <c r="AH224" s="246"/>
      <c r="AI224" s="244"/>
      <c r="AJ224" s="271"/>
      <c r="AK224" s="272"/>
      <c r="AL224" s="273"/>
      <c r="AM224" s="273"/>
      <c r="AN224" s="273"/>
      <c r="AO224" s="273"/>
      <c r="AP224" s="273"/>
      <c r="AQ224" s="273"/>
      <c r="AR224" s="273"/>
      <c r="AS224" s="274"/>
      <c r="AT224" s="274"/>
      <c r="AU224" s="274"/>
      <c r="AV224" s="274"/>
      <c r="AW224" s="274"/>
      <c r="AX224" s="274"/>
      <c r="AY224" s="274"/>
      <c r="AZ224" s="274"/>
      <c r="BA224" s="274"/>
      <c r="BB224" s="274"/>
      <c r="BC224" s="274"/>
      <c r="BD224" s="274"/>
      <c r="BE224" s="275"/>
      <c r="BF224" s="276"/>
      <c r="BG224" s="277"/>
      <c r="BH224" s="275"/>
      <c r="BI224" s="276"/>
      <c r="BJ224" s="276"/>
      <c r="BK224" s="277"/>
      <c r="BL224" s="74" t="str">
        <f>IF(AL223="","",AE224)</f>
        <v/>
      </c>
      <c r="BM224" s="163"/>
      <c r="BN224" s="163"/>
      <c r="BO224" s="163"/>
      <c r="BP224" s="163"/>
      <c r="BQ224" s="163"/>
      <c r="BR224" s="163"/>
      <c r="BS224" s="163"/>
      <c r="BT224" s="163"/>
      <c r="BU224" s="163"/>
      <c r="BV224" s="163"/>
      <c r="BW224" s="163"/>
      <c r="BX224" s="172"/>
      <c r="BY224" s="174" t="str">
        <f t="shared" si="1015"/>
        <v/>
      </c>
      <c r="BZ224" s="245"/>
      <c r="CA224" s="263"/>
    </row>
    <row r="225" spans="1:79" ht="19.8" customHeight="1" x14ac:dyDescent="0.3">
      <c r="A225" s="154" t="str">
        <f t="shared" si="1016"/>
        <v>00:00:00,00</v>
      </c>
      <c r="B225" s="154" t="str">
        <f t="shared" si="1017"/>
        <v>00:00:00,00</v>
      </c>
      <c r="C225" s="154" t="str">
        <f t="shared" si="1018"/>
        <v>00:00:00,00</v>
      </c>
      <c r="D225" s="154" t="str">
        <f t="shared" si="1019"/>
        <v>00:00:00,00</v>
      </c>
      <c r="E225" s="154" t="str">
        <f t="shared" si="1020"/>
        <v>00:00:00,00</v>
      </c>
      <c r="F225" s="154" t="str">
        <f t="shared" si="1021"/>
        <v>00:00:00,00</v>
      </c>
      <c r="G225" s="154" t="str">
        <f t="shared" si="1022"/>
        <v>00:00:00,00</v>
      </c>
      <c r="H225" s="154" t="str">
        <f t="shared" si="1023"/>
        <v>00:00:00,00</v>
      </c>
      <c r="I225" s="154" t="str">
        <f t="shared" si="1024"/>
        <v>00:00:00,00</v>
      </c>
      <c r="J225" s="154" t="str">
        <f t="shared" si="1025"/>
        <v>00:00:00,00</v>
      </c>
      <c r="K225" s="154" t="str">
        <f t="shared" si="1026"/>
        <v>00:00:00,00</v>
      </c>
      <c r="L225" s="164">
        <f t="shared" si="1027"/>
        <v>0</v>
      </c>
      <c r="M225" s="164" t="str">
        <f t="shared" si="1028"/>
        <v>00</v>
      </c>
      <c r="N225" s="168">
        <f t="shared" si="1000"/>
        <v>0</v>
      </c>
      <c r="O225" s="164" t="str">
        <f t="shared" si="1029"/>
        <v/>
      </c>
      <c r="P225" s="171" t="str">
        <f t="shared" si="1001"/>
        <v>0:00,00</v>
      </c>
      <c r="Q225" s="171" t="str">
        <f t="shared" si="1002"/>
        <v>00:00,00</v>
      </c>
      <c r="R225" s="171" t="str">
        <f t="shared" si="1030"/>
        <v>00:00,</v>
      </c>
      <c r="S225" s="270"/>
      <c r="T225" s="270"/>
      <c r="U225" s="281"/>
      <c r="V225" s="281"/>
      <c r="W225" s="281"/>
      <c r="X225" s="281"/>
      <c r="Y225" s="264"/>
      <c r="Z225" s="264"/>
      <c r="AA225" s="264"/>
      <c r="AB225" s="264"/>
      <c r="AC225" s="65">
        <f t="shared" ref="AC225" si="1127">AJ223</f>
        <v>71</v>
      </c>
      <c r="AD225" s="65" t="str">
        <f t="shared" ref="AD225" si="1128">AK223</f>
        <v/>
      </c>
      <c r="AE225" s="65" t="s">
        <v>114</v>
      </c>
      <c r="AF225" s="246"/>
      <c r="AG225" s="246"/>
      <c r="AH225" s="246"/>
      <c r="AI225" s="244"/>
      <c r="AJ225" s="271"/>
      <c r="AK225" s="272"/>
      <c r="AL225" s="273"/>
      <c r="AM225" s="273"/>
      <c r="AN225" s="273"/>
      <c r="AO225" s="273"/>
      <c r="AP225" s="273"/>
      <c r="AQ225" s="273"/>
      <c r="AR225" s="273"/>
      <c r="AS225" s="274"/>
      <c r="AT225" s="274"/>
      <c r="AU225" s="274"/>
      <c r="AV225" s="274"/>
      <c r="AW225" s="274"/>
      <c r="AX225" s="274"/>
      <c r="AY225" s="274"/>
      <c r="AZ225" s="274"/>
      <c r="BA225" s="274"/>
      <c r="BB225" s="274"/>
      <c r="BC225" s="274"/>
      <c r="BD225" s="274"/>
      <c r="BE225" s="278"/>
      <c r="BF225" s="279"/>
      <c r="BG225" s="280"/>
      <c r="BH225" s="278"/>
      <c r="BI225" s="279"/>
      <c r="BJ225" s="279"/>
      <c r="BK225" s="280"/>
      <c r="BL225" s="74" t="str">
        <f>IF(AL223="","",AE225)</f>
        <v/>
      </c>
      <c r="BM225" s="163"/>
      <c r="BN225" s="163"/>
      <c r="BO225" s="163"/>
      <c r="BP225" s="163"/>
      <c r="BQ225" s="163"/>
      <c r="BR225" s="163"/>
      <c r="BS225" s="163"/>
      <c r="BT225" s="163"/>
      <c r="BU225" s="163"/>
      <c r="BV225" s="163"/>
      <c r="BW225" s="163"/>
      <c r="BX225" s="172"/>
      <c r="BY225" s="174" t="str">
        <f t="shared" si="1015"/>
        <v/>
      </c>
      <c r="BZ225" s="245"/>
      <c r="CA225" s="263"/>
    </row>
    <row r="226" spans="1:79" ht="19.8" customHeight="1" x14ac:dyDescent="0.3">
      <c r="A226" s="154" t="str">
        <f t="shared" si="1016"/>
        <v>00:00:00,00</v>
      </c>
      <c r="B226" s="154" t="str">
        <f t="shared" si="1017"/>
        <v>00:00:00,00</v>
      </c>
      <c r="C226" s="154" t="str">
        <f t="shared" si="1018"/>
        <v>00:00:00,00</v>
      </c>
      <c r="D226" s="154" t="str">
        <f t="shared" si="1019"/>
        <v>00:00:00,00</v>
      </c>
      <c r="E226" s="154" t="str">
        <f t="shared" si="1020"/>
        <v>00:00:00,00</v>
      </c>
      <c r="F226" s="154" t="str">
        <f t="shared" si="1021"/>
        <v>00:00:00,00</v>
      </c>
      <c r="G226" s="154" t="str">
        <f t="shared" si="1022"/>
        <v>00:00:00,00</v>
      </c>
      <c r="H226" s="154" t="str">
        <f t="shared" si="1023"/>
        <v>00:00:00,00</v>
      </c>
      <c r="I226" s="154" t="str">
        <f t="shared" si="1024"/>
        <v>00:00:00,00</v>
      </c>
      <c r="J226" s="154" t="str">
        <f t="shared" si="1025"/>
        <v>00:00:00,00</v>
      </c>
      <c r="K226" s="154" t="str">
        <f t="shared" si="1026"/>
        <v>00:00:00,00</v>
      </c>
      <c r="L226" s="164">
        <f t="shared" si="1027"/>
        <v>0</v>
      </c>
      <c r="M226" s="164" t="str">
        <f t="shared" si="1028"/>
        <v>00</v>
      </c>
      <c r="N226" s="168">
        <f t="shared" si="1000"/>
        <v>0</v>
      </c>
      <c r="O226" s="164" t="str">
        <f t="shared" si="1029"/>
        <v/>
      </c>
      <c r="P226" s="171" t="str">
        <f t="shared" si="1001"/>
        <v>0:00,00</v>
      </c>
      <c r="Q226" s="171" t="str">
        <f t="shared" si="1002"/>
        <v>00:00,00</v>
      </c>
      <c r="R226" s="171" t="str">
        <f t="shared" si="1030"/>
        <v>00:00,</v>
      </c>
      <c r="S226" s="270" t="str">
        <f t="shared" ref="S226" si="1129">U226&amp;V226&amp;W226&amp;X226</f>
        <v/>
      </c>
      <c r="T226" s="270" t="str">
        <f>U226&amp;V226&amp;W226&amp;X226&amp;BE226&amp;BH226</f>
        <v/>
      </c>
      <c r="U226" s="281" t="str">
        <f t="shared" ref="U226" si="1130">IF(Y226="","",RANK(Y226,$Y$13:$Y$372,1))</f>
        <v/>
      </c>
      <c r="V226" s="281" t="str">
        <f t="shared" ref="V226" si="1131">IF(Z226="","",RANK(Z226,$Z$13:$Z$372,1))</f>
        <v/>
      </c>
      <c r="W226" s="281" t="str">
        <f t="shared" ref="W226" si="1132">IF(AA226="","",RANK(AA226,$AA$13:$AA$372,1))</f>
        <v/>
      </c>
      <c r="X226" s="281" t="str">
        <f t="shared" ref="X226" si="1133">IF(AB226="","",RANK(AB226,$AB$13:$AB$372,1))</f>
        <v/>
      </c>
      <c r="Y226" s="264" t="str">
        <f t="shared" ref="Y226:AB226" si="1134">IFERROR(IF(AND($BE226=Y$12,$BH226=Y$11),$BZ226,""),"")</f>
        <v/>
      </c>
      <c r="Z226" s="264" t="str">
        <f t="shared" si="1134"/>
        <v/>
      </c>
      <c r="AA226" s="264" t="str">
        <f t="shared" si="1134"/>
        <v/>
      </c>
      <c r="AB226" s="264" t="str">
        <f t="shared" si="1134"/>
        <v/>
      </c>
      <c r="AC226" s="65">
        <f t="shared" ref="AC226" si="1135">AJ226</f>
        <v>72</v>
      </c>
      <c r="AD226" s="65" t="str">
        <f t="shared" ref="AD226" si="1136">AK226</f>
        <v/>
      </c>
      <c r="AE226" s="65" t="s">
        <v>112</v>
      </c>
      <c r="AF226" s="246" t="str">
        <f t="shared" ref="AF226" si="1137">BY226</f>
        <v/>
      </c>
      <c r="AG226" s="246" t="str">
        <f t="shared" ref="AG226" si="1138">BY227</f>
        <v/>
      </c>
      <c r="AH226" s="246" t="str">
        <f t="shared" ref="AH226" si="1139">BY228</f>
        <v/>
      </c>
      <c r="AI226" s="244">
        <f t="shared" ref="AI226" si="1140">IF(BZ226="",0,1)</f>
        <v>0</v>
      </c>
      <c r="AJ226" s="271">
        <v>72</v>
      </c>
      <c r="AK226" s="272" t="str">
        <f>IF(INDEX('ordem de passagem'!B$13:B$132,MATCH(ajuizamento!$AJ226,'ordem de passagem'!$A$13:$A$132))=0,"",INDEX('ordem de passagem'!B$13:B$132,MATCH(ajuizamento!$AJ226,'ordem de passagem'!$A$13:$A$132)))</f>
        <v/>
      </c>
      <c r="AL226" s="273" t="str">
        <f>IF(INDEX('ordem de passagem'!C$13:C$132,MATCH(ajuizamento!$AJ226,'ordem de passagem'!$A$13:$A$132))=0,"",INDEX('ordem de passagem'!C$13:C$132,MATCH(ajuizamento!$AJ226,'ordem de passagem'!$A$13:$A$132)))</f>
        <v/>
      </c>
      <c r="AM226" s="273"/>
      <c r="AN226" s="273"/>
      <c r="AO226" s="273"/>
      <c r="AP226" s="273"/>
      <c r="AQ226" s="273"/>
      <c r="AR226" s="273"/>
      <c r="AS226" s="274" t="str">
        <f>IF(INDEX('ordem de passagem'!D$13:D$132,MATCH(ajuizamento!$AJ226,'ordem de passagem'!$A$13:$A$132))=0,"",INDEX('ordem de passagem'!D$13:D$132,MATCH(ajuizamento!$AJ226,'ordem de passagem'!$A$13:$A$132)))</f>
        <v/>
      </c>
      <c r="AT226" s="274"/>
      <c r="AU226" s="274"/>
      <c r="AV226" s="274"/>
      <c r="AW226" s="274"/>
      <c r="AX226" s="274"/>
      <c r="AY226" s="274"/>
      <c r="AZ226" s="274" t="str">
        <f>IF(INDEX('ordem de passagem'!E$13:E$132,MATCH(ajuizamento!$AJ226,'ordem de passagem'!$A$13:$A$132))=0,"",INDEX('ordem de passagem'!E$13:E$132,MATCH(ajuizamento!$AJ226,'ordem de passagem'!$A$13:$A$132)))</f>
        <v/>
      </c>
      <c r="BA226" s="274"/>
      <c r="BB226" s="274"/>
      <c r="BC226" s="274"/>
      <c r="BD226" s="274"/>
      <c r="BE226" s="275" t="str">
        <f>IF(INDEX('ordem de passagem'!F$13:F$132,MATCH(ajuizamento!$AJ226,'ordem de passagem'!$A$13:$A$132))=0,"",INDEX('ordem de passagem'!F$13:F$132,MATCH(ajuizamento!$AJ226,'ordem de passagem'!$A$13:$A$132)))</f>
        <v/>
      </c>
      <c r="BF226" s="276"/>
      <c r="BG226" s="277"/>
      <c r="BH226" s="275" t="str">
        <f>IF(INDEX('ordem de passagem'!G$13:G$132,MATCH(ajuizamento!$AJ226,'ordem de passagem'!$A$13:$A$132))=0,"",INDEX('ordem de passagem'!G$13:G$132,MATCH(ajuizamento!$AJ226,'ordem de passagem'!$A$13:$A$132)))</f>
        <v/>
      </c>
      <c r="BI226" s="276"/>
      <c r="BJ226" s="276"/>
      <c r="BK226" s="277"/>
      <c r="BL226" s="74" t="str">
        <f>IF(AL226="","",AE226)</f>
        <v/>
      </c>
      <c r="BM226" s="162"/>
      <c r="BN226" s="162"/>
      <c r="BO226" s="162"/>
      <c r="BP226" s="162"/>
      <c r="BQ226" s="162"/>
      <c r="BR226" s="162"/>
      <c r="BS226" s="162"/>
      <c r="BT226" s="162"/>
      <c r="BU226" s="162"/>
      <c r="BV226" s="162"/>
      <c r="BW226" s="162"/>
      <c r="BX226" s="172"/>
      <c r="BY226" s="174" t="str">
        <f t="shared" si="1015"/>
        <v/>
      </c>
      <c r="BZ226" s="245" t="str">
        <f t="shared" si="801"/>
        <v/>
      </c>
      <c r="CA226" s="263"/>
    </row>
    <row r="227" spans="1:79" ht="19.8" customHeight="1" x14ac:dyDescent="0.3">
      <c r="A227" s="154" t="str">
        <f t="shared" si="1016"/>
        <v>00:00:00,00</v>
      </c>
      <c r="B227" s="154" t="str">
        <f t="shared" si="1017"/>
        <v>00:00:00,00</v>
      </c>
      <c r="C227" s="154" t="str">
        <f t="shared" si="1018"/>
        <v>00:00:00,00</v>
      </c>
      <c r="D227" s="154" t="str">
        <f t="shared" si="1019"/>
        <v>00:00:00,00</v>
      </c>
      <c r="E227" s="154" t="str">
        <f t="shared" si="1020"/>
        <v>00:00:00,00</v>
      </c>
      <c r="F227" s="154" t="str">
        <f t="shared" si="1021"/>
        <v>00:00:00,00</v>
      </c>
      <c r="G227" s="154" t="str">
        <f t="shared" si="1022"/>
        <v>00:00:00,00</v>
      </c>
      <c r="H227" s="154" t="str">
        <f t="shared" si="1023"/>
        <v>00:00:00,00</v>
      </c>
      <c r="I227" s="154" t="str">
        <f t="shared" si="1024"/>
        <v>00:00:00,00</v>
      </c>
      <c r="J227" s="154" t="str">
        <f t="shared" si="1025"/>
        <v>00:00:00,00</v>
      </c>
      <c r="K227" s="154" t="str">
        <f t="shared" si="1026"/>
        <v>00:00:00,00</v>
      </c>
      <c r="L227" s="164">
        <f t="shared" si="1027"/>
        <v>0</v>
      </c>
      <c r="M227" s="164" t="str">
        <f t="shared" si="1028"/>
        <v>00</v>
      </c>
      <c r="N227" s="168">
        <f t="shared" si="1000"/>
        <v>0</v>
      </c>
      <c r="O227" s="164" t="str">
        <f t="shared" si="1029"/>
        <v/>
      </c>
      <c r="P227" s="171" t="str">
        <f t="shared" si="1001"/>
        <v>0:00,00</v>
      </c>
      <c r="Q227" s="171" t="str">
        <f t="shared" si="1002"/>
        <v>00:00,00</v>
      </c>
      <c r="R227" s="171" t="str">
        <f t="shared" si="1030"/>
        <v>00:00,</v>
      </c>
      <c r="S227" s="270"/>
      <c r="T227" s="270"/>
      <c r="U227" s="281"/>
      <c r="V227" s="281"/>
      <c r="W227" s="281"/>
      <c r="X227" s="281"/>
      <c r="Y227" s="264"/>
      <c r="Z227" s="264"/>
      <c r="AA227" s="264"/>
      <c r="AB227" s="264"/>
      <c r="AC227" s="65">
        <f t="shared" ref="AC227" si="1141">AJ226</f>
        <v>72</v>
      </c>
      <c r="AD227" s="65" t="str">
        <f t="shared" ref="AD227" si="1142">AK226</f>
        <v/>
      </c>
      <c r="AE227" s="65" t="s">
        <v>113</v>
      </c>
      <c r="AF227" s="246"/>
      <c r="AG227" s="246"/>
      <c r="AH227" s="246"/>
      <c r="AI227" s="244"/>
      <c r="AJ227" s="271"/>
      <c r="AK227" s="272"/>
      <c r="AL227" s="273"/>
      <c r="AM227" s="273"/>
      <c r="AN227" s="273"/>
      <c r="AO227" s="273"/>
      <c r="AP227" s="273"/>
      <c r="AQ227" s="273"/>
      <c r="AR227" s="273"/>
      <c r="AS227" s="274"/>
      <c r="AT227" s="274"/>
      <c r="AU227" s="274"/>
      <c r="AV227" s="274"/>
      <c r="AW227" s="274"/>
      <c r="AX227" s="274"/>
      <c r="AY227" s="274"/>
      <c r="AZ227" s="274"/>
      <c r="BA227" s="274"/>
      <c r="BB227" s="274"/>
      <c r="BC227" s="274"/>
      <c r="BD227" s="274"/>
      <c r="BE227" s="275"/>
      <c r="BF227" s="276"/>
      <c r="BG227" s="277"/>
      <c r="BH227" s="275"/>
      <c r="BI227" s="276"/>
      <c r="BJ227" s="276"/>
      <c r="BK227" s="277"/>
      <c r="BL227" s="74" t="str">
        <f>IF(AL226="","",AE227)</f>
        <v/>
      </c>
      <c r="BM227" s="163"/>
      <c r="BN227" s="163"/>
      <c r="BO227" s="163"/>
      <c r="BP227" s="163"/>
      <c r="BQ227" s="163"/>
      <c r="BR227" s="163"/>
      <c r="BS227" s="163"/>
      <c r="BT227" s="163"/>
      <c r="BU227" s="163"/>
      <c r="BV227" s="163"/>
      <c r="BW227" s="163"/>
      <c r="BX227" s="172"/>
      <c r="BY227" s="174" t="str">
        <f t="shared" si="1015"/>
        <v/>
      </c>
      <c r="BZ227" s="245"/>
      <c r="CA227" s="263"/>
    </row>
    <row r="228" spans="1:79" ht="19.8" customHeight="1" x14ac:dyDescent="0.3">
      <c r="A228" s="154" t="str">
        <f t="shared" si="1016"/>
        <v>00:00:00,00</v>
      </c>
      <c r="B228" s="154" t="str">
        <f t="shared" si="1017"/>
        <v>00:00:00,00</v>
      </c>
      <c r="C228" s="154" t="str">
        <f t="shared" si="1018"/>
        <v>00:00:00,00</v>
      </c>
      <c r="D228" s="154" t="str">
        <f t="shared" si="1019"/>
        <v>00:00:00,00</v>
      </c>
      <c r="E228" s="154" t="str">
        <f t="shared" si="1020"/>
        <v>00:00:00,00</v>
      </c>
      <c r="F228" s="154" t="str">
        <f t="shared" si="1021"/>
        <v>00:00:00,00</v>
      </c>
      <c r="G228" s="154" t="str">
        <f t="shared" si="1022"/>
        <v>00:00:00,00</v>
      </c>
      <c r="H228" s="154" t="str">
        <f t="shared" si="1023"/>
        <v>00:00:00,00</v>
      </c>
      <c r="I228" s="154" t="str">
        <f t="shared" si="1024"/>
        <v>00:00:00,00</v>
      </c>
      <c r="J228" s="154" t="str">
        <f t="shared" si="1025"/>
        <v>00:00:00,00</v>
      </c>
      <c r="K228" s="154" t="str">
        <f t="shared" si="1026"/>
        <v>00:00:00,00</v>
      </c>
      <c r="L228" s="164">
        <f t="shared" si="1027"/>
        <v>0</v>
      </c>
      <c r="M228" s="164" t="str">
        <f t="shared" si="1028"/>
        <v>00</v>
      </c>
      <c r="N228" s="168">
        <f t="shared" si="1000"/>
        <v>0</v>
      </c>
      <c r="O228" s="164" t="str">
        <f t="shared" si="1029"/>
        <v/>
      </c>
      <c r="P228" s="171" t="str">
        <f t="shared" si="1001"/>
        <v>0:00,00</v>
      </c>
      <c r="Q228" s="171" t="str">
        <f t="shared" si="1002"/>
        <v>00:00,00</v>
      </c>
      <c r="R228" s="171" t="str">
        <f t="shared" si="1030"/>
        <v>00:00,</v>
      </c>
      <c r="S228" s="270"/>
      <c r="T228" s="270"/>
      <c r="U228" s="281"/>
      <c r="V228" s="281"/>
      <c r="W228" s="281"/>
      <c r="X228" s="281"/>
      <c r="Y228" s="264"/>
      <c r="Z228" s="264"/>
      <c r="AA228" s="264"/>
      <c r="AB228" s="264"/>
      <c r="AC228" s="65">
        <f t="shared" ref="AC228" si="1143">AJ226</f>
        <v>72</v>
      </c>
      <c r="AD228" s="65" t="str">
        <f t="shared" ref="AD228" si="1144">AK226</f>
        <v/>
      </c>
      <c r="AE228" s="65" t="s">
        <v>114</v>
      </c>
      <c r="AF228" s="246"/>
      <c r="AG228" s="246"/>
      <c r="AH228" s="246"/>
      <c r="AI228" s="244"/>
      <c r="AJ228" s="271"/>
      <c r="AK228" s="272"/>
      <c r="AL228" s="273"/>
      <c r="AM228" s="273"/>
      <c r="AN228" s="273"/>
      <c r="AO228" s="273"/>
      <c r="AP228" s="273"/>
      <c r="AQ228" s="273"/>
      <c r="AR228" s="273"/>
      <c r="AS228" s="274"/>
      <c r="AT228" s="274"/>
      <c r="AU228" s="274"/>
      <c r="AV228" s="274"/>
      <c r="AW228" s="274"/>
      <c r="AX228" s="274"/>
      <c r="AY228" s="274"/>
      <c r="AZ228" s="274"/>
      <c r="BA228" s="274"/>
      <c r="BB228" s="274"/>
      <c r="BC228" s="274"/>
      <c r="BD228" s="274"/>
      <c r="BE228" s="278"/>
      <c r="BF228" s="279"/>
      <c r="BG228" s="280"/>
      <c r="BH228" s="278"/>
      <c r="BI228" s="279"/>
      <c r="BJ228" s="279"/>
      <c r="BK228" s="280"/>
      <c r="BL228" s="74" t="str">
        <f>IF(AL226="","",AE228)</f>
        <v/>
      </c>
      <c r="BM228" s="163"/>
      <c r="BN228" s="163"/>
      <c r="BO228" s="163"/>
      <c r="BP228" s="163"/>
      <c r="BQ228" s="163"/>
      <c r="BR228" s="163"/>
      <c r="BS228" s="163"/>
      <c r="BT228" s="163"/>
      <c r="BU228" s="163"/>
      <c r="BV228" s="163"/>
      <c r="BW228" s="163"/>
      <c r="BX228" s="172"/>
      <c r="BY228" s="174" t="str">
        <f t="shared" si="1015"/>
        <v/>
      </c>
      <c r="BZ228" s="245"/>
      <c r="CA228" s="263"/>
    </row>
    <row r="229" spans="1:79" ht="19.8" customHeight="1" x14ac:dyDescent="0.3">
      <c r="A229" s="154" t="str">
        <f t="shared" si="1016"/>
        <v>00:00:00,00</v>
      </c>
      <c r="B229" s="154" t="str">
        <f t="shared" si="1017"/>
        <v>00:00:00,00</v>
      </c>
      <c r="C229" s="154" t="str">
        <f t="shared" si="1018"/>
        <v>00:00:00,00</v>
      </c>
      <c r="D229" s="154" t="str">
        <f t="shared" si="1019"/>
        <v>00:00:00,00</v>
      </c>
      <c r="E229" s="154" t="str">
        <f t="shared" si="1020"/>
        <v>00:00:00,00</v>
      </c>
      <c r="F229" s="154" t="str">
        <f t="shared" si="1021"/>
        <v>00:00:00,00</v>
      </c>
      <c r="G229" s="154" t="str">
        <f t="shared" si="1022"/>
        <v>00:00:00,00</v>
      </c>
      <c r="H229" s="154" t="str">
        <f t="shared" si="1023"/>
        <v>00:00:00,00</v>
      </c>
      <c r="I229" s="154" t="str">
        <f t="shared" si="1024"/>
        <v>00:00:00,00</v>
      </c>
      <c r="J229" s="154" t="str">
        <f t="shared" si="1025"/>
        <v>00:00:00,00</v>
      </c>
      <c r="K229" s="154" t="str">
        <f t="shared" si="1026"/>
        <v>00:00:00,00</v>
      </c>
      <c r="L229" s="164">
        <f t="shared" si="1027"/>
        <v>0</v>
      </c>
      <c r="M229" s="164" t="str">
        <f t="shared" si="1028"/>
        <v>00</v>
      </c>
      <c r="N229" s="168">
        <f t="shared" si="1000"/>
        <v>0</v>
      </c>
      <c r="O229" s="164" t="str">
        <f t="shared" si="1029"/>
        <v/>
      </c>
      <c r="P229" s="171" t="str">
        <f t="shared" si="1001"/>
        <v>0:00,00</v>
      </c>
      <c r="Q229" s="171" t="str">
        <f t="shared" si="1002"/>
        <v>00:00,00</v>
      </c>
      <c r="R229" s="171" t="str">
        <f t="shared" si="1030"/>
        <v>00:00,</v>
      </c>
      <c r="S229" s="270" t="str">
        <f t="shared" ref="S229" si="1145">U229&amp;V229&amp;W229&amp;X229</f>
        <v/>
      </c>
      <c r="T229" s="270" t="str">
        <f>U229&amp;V229&amp;W229&amp;X229&amp;BE229&amp;BH229</f>
        <v/>
      </c>
      <c r="U229" s="281" t="str">
        <f t="shared" ref="U229" si="1146">IF(Y229="","",RANK(Y229,$Y$13:$Y$372,1))</f>
        <v/>
      </c>
      <c r="V229" s="281" t="str">
        <f t="shared" ref="V229" si="1147">IF(Z229="","",RANK(Z229,$Z$13:$Z$372,1))</f>
        <v/>
      </c>
      <c r="W229" s="281" t="str">
        <f t="shared" ref="W229" si="1148">IF(AA229="","",RANK(AA229,$AA$13:$AA$372,1))</f>
        <v/>
      </c>
      <c r="X229" s="281" t="str">
        <f t="shared" ref="X229" si="1149">IF(AB229="","",RANK(AB229,$AB$13:$AB$372,1))</f>
        <v/>
      </c>
      <c r="Y229" s="264" t="str">
        <f t="shared" ref="Y229:AB229" si="1150">IFERROR(IF(AND($BE229=Y$12,$BH229=Y$11),$BZ229,""),"")</f>
        <v/>
      </c>
      <c r="Z229" s="264" t="str">
        <f t="shared" si="1150"/>
        <v/>
      </c>
      <c r="AA229" s="264" t="str">
        <f t="shared" si="1150"/>
        <v/>
      </c>
      <c r="AB229" s="264" t="str">
        <f t="shared" si="1150"/>
        <v/>
      </c>
      <c r="AC229" s="65">
        <f t="shared" ref="AC229" si="1151">AJ229</f>
        <v>73</v>
      </c>
      <c r="AD229" s="65" t="str">
        <f t="shared" ref="AD229" si="1152">AK229</f>
        <v/>
      </c>
      <c r="AE229" s="65" t="s">
        <v>112</v>
      </c>
      <c r="AF229" s="246" t="str">
        <f t="shared" ref="AF229" si="1153">BY229</f>
        <v/>
      </c>
      <c r="AG229" s="246" t="str">
        <f t="shared" ref="AG229" si="1154">BY230</f>
        <v/>
      </c>
      <c r="AH229" s="246" t="str">
        <f t="shared" ref="AH229" si="1155">BY231</f>
        <v/>
      </c>
      <c r="AI229" s="244">
        <f t="shared" ref="AI229" si="1156">IF(BZ229="",0,1)</f>
        <v>0</v>
      </c>
      <c r="AJ229" s="271">
        <v>73</v>
      </c>
      <c r="AK229" s="272" t="str">
        <f>IF(INDEX('ordem de passagem'!B$13:B$132,MATCH(ajuizamento!$AJ229,'ordem de passagem'!$A$13:$A$132))=0,"",INDEX('ordem de passagem'!B$13:B$132,MATCH(ajuizamento!$AJ229,'ordem de passagem'!$A$13:$A$132)))</f>
        <v/>
      </c>
      <c r="AL229" s="273" t="str">
        <f>IF(INDEX('ordem de passagem'!C$13:C$132,MATCH(ajuizamento!$AJ229,'ordem de passagem'!$A$13:$A$132))=0,"",INDEX('ordem de passagem'!C$13:C$132,MATCH(ajuizamento!$AJ229,'ordem de passagem'!$A$13:$A$132)))</f>
        <v/>
      </c>
      <c r="AM229" s="273"/>
      <c r="AN229" s="273"/>
      <c r="AO229" s="273"/>
      <c r="AP229" s="273"/>
      <c r="AQ229" s="273"/>
      <c r="AR229" s="273"/>
      <c r="AS229" s="274" t="str">
        <f>IF(INDEX('ordem de passagem'!D$13:D$132,MATCH(ajuizamento!$AJ229,'ordem de passagem'!$A$13:$A$132))=0,"",INDEX('ordem de passagem'!D$13:D$132,MATCH(ajuizamento!$AJ229,'ordem de passagem'!$A$13:$A$132)))</f>
        <v/>
      </c>
      <c r="AT229" s="274"/>
      <c r="AU229" s="274"/>
      <c r="AV229" s="274"/>
      <c r="AW229" s="274"/>
      <c r="AX229" s="274"/>
      <c r="AY229" s="274"/>
      <c r="AZ229" s="274" t="str">
        <f>IF(INDEX('ordem de passagem'!E$13:E$132,MATCH(ajuizamento!$AJ229,'ordem de passagem'!$A$13:$A$132))=0,"",INDEX('ordem de passagem'!E$13:E$132,MATCH(ajuizamento!$AJ229,'ordem de passagem'!$A$13:$A$132)))</f>
        <v/>
      </c>
      <c r="BA229" s="274"/>
      <c r="BB229" s="274"/>
      <c r="BC229" s="274"/>
      <c r="BD229" s="274"/>
      <c r="BE229" s="275" t="str">
        <f>IF(INDEX('ordem de passagem'!F$13:F$132,MATCH(ajuizamento!$AJ229,'ordem de passagem'!$A$13:$A$132))=0,"",INDEX('ordem de passagem'!F$13:F$132,MATCH(ajuizamento!$AJ229,'ordem de passagem'!$A$13:$A$132)))</f>
        <v/>
      </c>
      <c r="BF229" s="276"/>
      <c r="BG229" s="277"/>
      <c r="BH229" s="275" t="str">
        <f>IF(INDEX('ordem de passagem'!G$13:G$132,MATCH(ajuizamento!$AJ229,'ordem de passagem'!$A$13:$A$132))=0,"",INDEX('ordem de passagem'!G$13:G$132,MATCH(ajuizamento!$AJ229,'ordem de passagem'!$A$13:$A$132)))</f>
        <v/>
      </c>
      <c r="BI229" s="276"/>
      <c r="BJ229" s="276"/>
      <c r="BK229" s="277"/>
      <c r="BL229" s="74" t="str">
        <f>IF(AL229="","",AE229)</f>
        <v/>
      </c>
      <c r="BM229" s="162"/>
      <c r="BN229" s="162"/>
      <c r="BO229" s="162"/>
      <c r="BP229" s="162"/>
      <c r="BQ229" s="162"/>
      <c r="BR229" s="162"/>
      <c r="BS229" s="162"/>
      <c r="BT229" s="162"/>
      <c r="BU229" s="162"/>
      <c r="BV229" s="162"/>
      <c r="BW229" s="162"/>
      <c r="BX229" s="172"/>
      <c r="BY229" s="174" t="str">
        <f t="shared" si="1015"/>
        <v/>
      </c>
      <c r="BZ229" s="245" t="str">
        <f t="shared" ref="BZ229:BZ292" si="1157">IF(BX229+BX230+BX231=0,"",IF(MIN(BY229:BY231)=0,"",MIN(BY229:BY231)))</f>
        <v/>
      </c>
      <c r="CA229" s="263"/>
    </row>
    <row r="230" spans="1:79" ht="19.8" customHeight="1" x14ac:dyDescent="0.3">
      <c r="A230" s="154" t="str">
        <f t="shared" si="1016"/>
        <v>00:00:00,00</v>
      </c>
      <c r="B230" s="154" t="str">
        <f t="shared" si="1017"/>
        <v>00:00:00,00</v>
      </c>
      <c r="C230" s="154" t="str">
        <f t="shared" si="1018"/>
        <v>00:00:00,00</v>
      </c>
      <c r="D230" s="154" t="str">
        <f t="shared" si="1019"/>
        <v>00:00:00,00</v>
      </c>
      <c r="E230" s="154" t="str">
        <f t="shared" si="1020"/>
        <v>00:00:00,00</v>
      </c>
      <c r="F230" s="154" t="str">
        <f t="shared" si="1021"/>
        <v>00:00:00,00</v>
      </c>
      <c r="G230" s="154" t="str">
        <f t="shared" si="1022"/>
        <v>00:00:00,00</v>
      </c>
      <c r="H230" s="154" t="str">
        <f t="shared" si="1023"/>
        <v>00:00:00,00</v>
      </c>
      <c r="I230" s="154" t="str">
        <f t="shared" si="1024"/>
        <v>00:00:00,00</v>
      </c>
      <c r="J230" s="154" t="str">
        <f t="shared" si="1025"/>
        <v>00:00:00,00</v>
      </c>
      <c r="K230" s="154" t="str">
        <f t="shared" si="1026"/>
        <v>00:00:00,00</v>
      </c>
      <c r="L230" s="164">
        <f t="shared" si="1027"/>
        <v>0</v>
      </c>
      <c r="M230" s="164" t="str">
        <f t="shared" si="1028"/>
        <v>00</v>
      </c>
      <c r="N230" s="168">
        <f t="shared" si="1000"/>
        <v>0</v>
      </c>
      <c r="O230" s="164" t="str">
        <f t="shared" si="1029"/>
        <v/>
      </c>
      <c r="P230" s="171" t="str">
        <f t="shared" si="1001"/>
        <v>0:00,00</v>
      </c>
      <c r="Q230" s="171" t="str">
        <f t="shared" si="1002"/>
        <v>00:00,00</v>
      </c>
      <c r="R230" s="171" t="str">
        <f t="shared" si="1030"/>
        <v>00:00,</v>
      </c>
      <c r="S230" s="270"/>
      <c r="T230" s="270"/>
      <c r="U230" s="281"/>
      <c r="V230" s="281"/>
      <c r="W230" s="281"/>
      <c r="X230" s="281"/>
      <c r="Y230" s="264"/>
      <c r="Z230" s="264"/>
      <c r="AA230" s="264"/>
      <c r="AB230" s="264"/>
      <c r="AC230" s="65">
        <f t="shared" ref="AC230" si="1158">AJ229</f>
        <v>73</v>
      </c>
      <c r="AD230" s="65" t="str">
        <f t="shared" ref="AD230" si="1159">AK229</f>
        <v/>
      </c>
      <c r="AE230" s="65" t="s">
        <v>113</v>
      </c>
      <c r="AF230" s="246"/>
      <c r="AG230" s="246"/>
      <c r="AH230" s="246"/>
      <c r="AI230" s="244"/>
      <c r="AJ230" s="271"/>
      <c r="AK230" s="272"/>
      <c r="AL230" s="273"/>
      <c r="AM230" s="273"/>
      <c r="AN230" s="273"/>
      <c r="AO230" s="273"/>
      <c r="AP230" s="273"/>
      <c r="AQ230" s="273"/>
      <c r="AR230" s="273"/>
      <c r="AS230" s="274"/>
      <c r="AT230" s="274"/>
      <c r="AU230" s="274"/>
      <c r="AV230" s="274"/>
      <c r="AW230" s="274"/>
      <c r="AX230" s="274"/>
      <c r="AY230" s="274"/>
      <c r="AZ230" s="274"/>
      <c r="BA230" s="274"/>
      <c r="BB230" s="274"/>
      <c r="BC230" s="274"/>
      <c r="BD230" s="274"/>
      <c r="BE230" s="275"/>
      <c r="BF230" s="276"/>
      <c r="BG230" s="277"/>
      <c r="BH230" s="275"/>
      <c r="BI230" s="276"/>
      <c r="BJ230" s="276"/>
      <c r="BK230" s="277"/>
      <c r="BL230" s="74" t="str">
        <f>IF(AL229="","",AE230)</f>
        <v/>
      </c>
      <c r="BM230" s="163"/>
      <c r="BN230" s="163"/>
      <c r="BO230" s="163"/>
      <c r="BP230" s="163"/>
      <c r="BQ230" s="163"/>
      <c r="BR230" s="163"/>
      <c r="BS230" s="163"/>
      <c r="BT230" s="163"/>
      <c r="BU230" s="163"/>
      <c r="BV230" s="163"/>
      <c r="BW230" s="163"/>
      <c r="BX230" s="172"/>
      <c r="BY230" s="174" t="str">
        <f t="shared" si="1015"/>
        <v/>
      </c>
      <c r="BZ230" s="245"/>
      <c r="CA230" s="263"/>
    </row>
    <row r="231" spans="1:79" ht="19.8" customHeight="1" x14ac:dyDescent="0.3">
      <c r="A231" s="154" t="str">
        <f t="shared" si="1016"/>
        <v>00:00:00,00</v>
      </c>
      <c r="B231" s="154" t="str">
        <f t="shared" si="1017"/>
        <v>00:00:00,00</v>
      </c>
      <c r="C231" s="154" t="str">
        <f t="shared" si="1018"/>
        <v>00:00:00,00</v>
      </c>
      <c r="D231" s="154" t="str">
        <f t="shared" si="1019"/>
        <v>00:00:00,00</v>
      </c>
      <c r="E231" s="154" t="str">
        <f t="shared" si="1020"/>
        <v>00:00:00,00</v>
      </c>
      <c r="F231" s="154" t="str">
        <f t="shared" si="1021"/>
        <v>00:00:00,00</v>
      </c>
      <c r="G231" s="154" t="str">
        <f t="shared" si="1022"/>
        <v>00:00:00,00</v>
      </c>
      <c r="H231" s="154" t="str">
        <f t="shared" si="1023"/>
        <v>00:00:00,00</v>
      </c>
      <c r="I231" s="154" t="str">
        <f t="shared" si="1024"/>
        <v>00:00:00,00</v>
      </c>
      <c r="J231" s="154" t="str">
        <f t="shared" si="1025"/>
        <v>00:00:00,00</v>
      </c>
      <c r="K231" s="154" t="str">
        <f t="shared" si="1026"/>
        <v>00:00:00,00</v>
      </c>
      <c r="L231" s="164">
        <f t="shared" si="1027"/>
        <v>0</v>
      </c>
      <c r="M231" s="164" t="str">
        <f t="shared" si="1028"/>
        <v>00</v>
      </c>
      <c r="N231" s="168">
        <f t="shared" si="1000"/>
        <v>0</v>
      </c>
      <c r="O231" s="164" t="str">
        <f t="shared" si="1029"/>
        <v/>
      </c>
      <c r="P231" s="171" t="str">
        <f t="shared" si="1001"/>
        <v>0:00,00</v>
      </c>
      <c r="Q231" s="171" t="str">
        <f t="shared" si="1002"/>
        <v>00:00,00</v>
      </c>
      <c r="R231" s="171" t="str">
        <f t="shared" si="1030"/>
        <v>00:00,</v>
      </c>
      <c r="S231" s="270"/>
      <c r="T231" s="270"/>
      <c r="U231" s="281"/>
      <c r="V231" s="281"/>
      <c r="W231" s="281"/>
      <c r="X231" s="281"/>
      <c r="Y231" s="264"/>
      <c r="Z231" s="264"/>
      <c r="AA231" s="264"/>
      <c r="AB231" s="264"/>
      <c r="AC231" s="65">
        <f t="shared" ref="AC231" si="1160">AJ229</f>
        <v>73</v>
      </c>
      <c r="AD231" s="65" t="str">
        <f t="shared" ref="AD231" si="1161">AK229</f>
        <v/>
      </c>
      <c r="AE231" s="65" t="s">
        <v>114</v>
      </c>
      <c r="AF231" s="246"/>
      <c r="AG231" s="246"/>
      <c r="AH231" s="246"/>
      <c r="AI231" s="244"/>
      <c r="AJ231" s="271"/>
      <c r="AK231" s="272"/>
      <c r="AL231" s="273"/>
      <c r="AM231" s="273"/>
      <c r="AN231" s="273"/>
      <c r="AO231" s="273"/>
      <c r="AP231" s="273"/>
      <c r="AQ231" s="273"/>
      <c r="AR231" s="273"/>
      <c r="AS231" s="274"/>
      <c r="AT231" s="274"/>
      <c r="AU231" s="274"/>
      <c r="AV231" s="274"/>
      <c r="AW231" s="274"/>
      <c r="AX231" s="274"/>
      <c r="AY231" s="274"/>
      <c r="AZ231" s="274"/>
      <c r="BA231" s="274"/>
      <c r="BB231" s="274"/>
      <c r="BC231" s="274"/>
      <c r="BD231" s="274"/>
      <c r="BE231" s="278"/>
      <c r="BF231" s="279"/>
      <c r="BG231" s="280"/>
      <c r="BH231" s="278"/>
      <c r="BI231" s="279"/>
      <c r="BJ231" s="279"/>
      <c r="BK231" s="280"/>
      <c r="BL231" s="74" t="str">
        <f>IF(AL229="","",AE231)</f>
        <v/>
      </c>
      <c r="BM231" s="163"/>
      <c r="BN231" s="163"/>
      <c r="BO231" s="163"/>
      <c r="BP231" s="163"/>
      <c r="BQ231" s="163"/>
      <c r="BR231" s="163"/>
      <c r="BS231" s="163"/>
      <c r="BT231" s="163"/>
      <c r="BU231" s="163"/>
      <c r="BV231" s="163"/>
      <c r="BW231" s="163"/>
      <c r="BX231" s="172"/>
      <c r="BY231" s="174" t="str">
        <f t="shared" si="1015"/>
        <v/>
      </c>
      <c r="BZ231" s="245"/>
      <c r="CA231" s="263"/>
    </row>
    <row r="232" spans="1:79" ht="19.8" customHeight="1" x14ac:dyDescent="0.3">
      <c r="A232" s="154" t="str">
        <f t="shared" si="1016"/>
        <v>00:00:00,00</v>
      </c>
      <c r="B232" s="154" t="str">
        <f t="shared" si="1017"/>
        <v>00:00:00,00</v>
      </c>
      <c r="C232" s="154" t="str">
        <f t="shared" si="1018"/>
        <v>00:00:00,00</v>
      </c>
      <c r="D232" s="154" t="str">
        <f t="shared" si="1019"/>
        <v>00:00:00,00</v>
      </c>
      <c r="E232" s="154" t="str">
        <f t="shared" si="1020"/>
        <v>00:00:00,00</v>
      </c>
      <c r="F232" s="154" t="str">
        <f t="shared" si="1021"/>
        <v>00:00:00,00</v>
      </c>
      <c r="G232" s="154" t="str">
        <f t="shared" si="1022"/>
        <v>00:00:00,00</v>
      </c>
      <c r="H232" s="154" t="str">
        <f t="shared" si="1023"/>
        <v>00:00:00,00</v>
      </c>
      <c r="I232" s="154" t="str">
        <f t="shared" si="1024"/>
        <v>00:00:00,00</v>
      </c>
      <c r="J232" s="154" t="str">
        <f t="shared" si="1025"/>
        <v>00:00:00,00</v>
      </c>
      <c r="K232" s="154" t="str">
        <f t="shared" si="1026"/>
        <v>00:00:00,00</v>
      </c>
      <c r="L232" s="164">
        <f t="shared" si="1027"/>
        <v>0</v>
      </c>
      <c r="M232" s="164" t="str">
        <f t="shared" si="1028"/>
        <v>00</v>
      </c>
      <c r="N232" s="168">
        <f t="shared" si="1000"/>
        <v>0</v>
      </c>
      <c r="O232" s="164" t="str">
        <f t="shared" si="1029"/>
        <v/>
      </c>
      <c r="P232" s="171" t="str">
        <f t="shared" si="1001"/>
        <v>0:00,00</v>
      </c>
      <c r="Q232" s="171" t="str">
        <f t="shared" si="1002"/>
        <v>00:00,00</v>
      </c>
      <c r="R232" s="171" t="str">
        <f t="shared" si="1030"/>
        <v>00:00,</v>
      </c>
      <c r="S232" s="270" t="str">
        <f t="shared" ref="S232" si="1162">U232&amp;V232&amp;W232&amp;X232</f>
        <v/>
      </c>
      <c r="T232" s="270" t="str">
        <f>U232&amp;V232&amp;W232&amp;X232&amp;BE232&amp;BH232</f>
        <v/>
      </c>
      <c r="U232" s="281" t="str">
        <f t="shared" ref="U232" si="1163">IF(Y232="","",RANK(Y232,$Y$13:$Y$372,1))</f>
        <v/>
      </c>
      <c r="V232" s="281" t="str">
        <f t="shared" ref="V232" si="1164">IF(Z232="","",RANK(Z232,$Z$13:$Z$372,1))</f>
        <v/>
      </c>
      <c r="W232" s="281" t="str">
        <f t="shared" ref="W232" si="1165">IF(AA232="","",RANK(AA232,$AA$13:$AA$372,1))</f>
        <v/>
      </c>
      <c r="X232" s="281" t="str">
        <f t="shared" ref="X232" si="1166">IF(AB232="","",RANK(AB232,$AB$13:$AB$372,1))</f>
        <v/>
      </c>
      <c r="Y232" s="264" t="str">
        <f t="shared" ref="Y232:AB232" si="1167">IFERROR(IF(AND($BE232=Y$12,$BH232=Y$11),$BZ232,""),"")</f>
        <v/>
      </c>
      <c r="Z232" s="264" t="str">
        <f t="shared" si="1167"/>
        <v/>
      </c>
      <c r="AA232" s="264" t="str">
        <f t="shared" si="1167"/>
        <v/>
      </c>
      <c r="AB232" s="264" t="str">
        <f t="shared" si="1167"/>
        <v/>
      </c>
      <c r="AC232" s="65">
        <f t="shared" ref="AC232" si="1168">AJ232</f>
        <v>74</v>
      </c>
      <c r="AD232" s="65" t="str">
        <f t="shared" ref="AD232" si="1169">AK232</f>
        <v/>
      </c>
      <c r="AE232" s="65" t="s">
        <v>112</v>
      </c>
      <c r="AF232" s="246" t="str">
        <f t="shared" ref="AF232" si="1170">BY232</f>
        <v/>
      </c>
      <c r="AG232" s="246" t="str">
        <f t="shared" ref="AG232" si="1171">BY233</f>
        <v/>
      </c>
      <c r="AH232" s="246" t="str">
        <f t="shared" ref="AH232" si="1172">BY234</f>
        <v/>
      </c>
      <c r="AI232" s="244">
        <f t="shared" ref="AI232" si="1173">IF(BZ232="",0,1)</f>
        <v>0</v>
      </c>
      <c r="AJ232" s="271">
        <v>74</v>
      </c>
      <c r="AK232" s="272" t="str">
        <f>IF(INDEX('ordem de passagem'!B$13:B$132,MATCH(ajuizamento!$AJ232,'ordem de passagem'!$A$13:$A$132))=0,"",INDEX('ordem de passagem'!B$13:B$132,MATCH(ajuizamento!$AJ232,'ordem de passagem'!$A$13:$A$132)))</f>
        <v/>
      </c>
      <c r="AL232" s="273" t="str">
        <f>IF(INDEX('ordem de passagem'!C$13:C$132,MATCH(ajuizamento!$AJ232,'ordem de passagem'!$A$13:$A$132))=0,"",INDEX('ordem de passagem'!C$13:C$132,MATCH(ajuizamento!$AJ232,'ordem de passagem'!$A$13:$A$132)))</f>
        <v/>
      </c>
      <c r="AM232" s="273"/>
      <c r="AN232" s="273"/>
      <c r="AO232" s="273"/>
      <c r="AP232" s="273"/>
      <c r="AQ232" s="273"/>
      <c r="AR232" s="273"/>
      <c r="AS232" s="274" t="str">
        <f>IF(INDEX('ordem de passagem'!D$13:D$132,MATCH(ajuizamento!$AJ232,'ordem de passagem'!$A$13:$A$132))=0,"",INDEX('ordem de passagem'!D$13:D$132,MATCH(ajuizamento!$AJ232,'ordem de passagem'!$A$13:$A$132)))</f>
        <v/>
      </c>
      <c r="AT232" s="274"/>
      <c r="AU232" s="274"/>
      <c r="AV232" s="274"/>
      <c r="AW232" s="274"/>
      <c r="AX232" s="274"/>
      <c r="AY232" s="274"/>
      <c r="AZ232" s="274" t="str">
        <f>IF(INDEX('ordem de passagem'!E$13:E$132,MATCH(ajuizamento!$AJ232,'ordem de passagem'!$A$13:$A$132))=0,"",INDEX('ordem de passagem'!E$13:E$132,MATCH(ajuizamento!$AJ232,'ordem de passagem'!$A$13:$A$132)))</f>
        <v/>
      </c>
      <c r="BA232" s="274"/>
      <c r="BB232" s="274"/>
      <c r="BC232" s="274"/>
      <c r="BD232" s="274"/>
      <c r="BE232" s="275" t="str">
        <f>IF(INDEX('ordem de passagem'!F$13:F$132,MATCH(ajuizamento!$AJ232,'ordem de passagem'!$A$13:$A$132))=0,"",INDEX('ordem de passagem'!F$13:F$132,MATCH(ajuizamento!$AJ232,'ordem de passagem'!$A$13:$A$132)))</f>
        <v/>
      </c>
      <c r="BF232" s="276"/>
      <c r="BG232" s="277"/>
      <c r="BH232" s="275" t="str">
        <f>IF(INDEX('ordem de passagem'!G$13:G$132,MATCH(ajuizamento!$AJ232,'ordem de passagem'!$A$13:$A$132))=0,"",INDEX('ordem de passagem'!G$13:G$132,MATCH(ajuizamento!$AJ232,'ordem de passagem'!$A$13:$A$132)))</f>
        <v/>
      </c>
      <c r="BI232" s="276"/>
      <c r="BJ232" s="276"/>
      <c r="BK232" s="277"/>
      <c r="BL232" s="74" t="str">
        <f>IF(AL232="","",AE232)</f>
        <v/>
      </c>
      <c r="BM232" s="162"/>
      <c r="BN232" s="162"/>
      <c r="BO232" s="162"/>
      <c r="BP232" s="162"/>
      <c r="BQ232" s="162"/>
      <c r="BR232" s="162"/>
      <c r="BS232" s="162"/>
      <c r="BT232" s="162"/>
      <c r="BU232" s="162"/>
      <c r="BV232" s="162"/>
      <c r="BW232" s="162"/>
      <c r="BX232" s="172"/>
      <c r="BY232" s="174" t="str">
        <f t="shared" si="1015"/>
        <v/>
      </c>
      <c r="BZ232" s="245" t="str">
        <f t="shared" si="1157"/>
        <v/>
      </c>
      <c r="CA232" s="263"/>
    </row>
    <row r="233" spans="1:79" ht="19.8" customHeight="1" x14ac:dyDescent="0.3">
      <c r="A233" s="154" t="str">
        <f t="shared" si="1016"/>
        <v>00:00:00,00</v>
      </c>
      <c r="B233" s="154" t="str">
        <f t="shared" si="1017"/>
        <v>00:00:00,00</v>
      </c>
      <c r="C233" s="154" t="str">
        <f t="shared" si="1018"/>
        <v>00:00:00,00</v>
      </c>
      <c r="D233" s="154" t="str">
        <f t="shared" si="1019"/>
        <v>00:00:00,00</v>
      </c>
      <c r="E233" s="154" t="str">
        <f t="shared" si="1020"/>
        <v>00:00:00,00</v>
      </c>
      <c r="F233" s="154" t="str">
        <f t="shared" si="1021"/>
        <v>00:00:00,00</v>
      </c>
      <c r="G233" s="154" t="str">
        <f t="shared" si="1022"/>
        <v>00:00:00,00</v>
      </c>
      <c r="H233" s="154" t="str">
        <f t="shared" si="1023"/>
        <v>00:00:00,00</v>
      </c>
      <c r="I233" s="154" t="str">
        <f t="shared" si="1024"/>
        <v>00:00:00,00</v>
      </c>
      <c r="J233" s="154" t="str">
        <f t="shared" si="1025"/>
        <v>00:00:00,00</v>
      </c>
      <c r="K233" s="154" t="str">
        <f t="shared" si="1026"/>
        <v>00:00:00,00</v>
      </c>
      <c r="L233" s="164">
        <f t="shared" si="1027"/>
        <v>0</v>
      </c>
      <c r="M233" s="164" t="str">
        <f t="shared" si="1028"/>
        <v>00</v>
      </c>
      <c r="N233" s="168">
        <f t="shared" si="1000"/>
        <v>0</v>
      </c>
      <c r="O233" s="164" t="str">
        <f t="shared" si="1029"/>
        <v/>
      </c>
      <c r="P233" s="171" t="str">
        <f t="shared" si="1001"/>
        <v>0:00,00</v>
      </c>
      <c r="Q233" s="171" t="str">
        <f t="shared" si="1002"/>
        <v>00:00,00</v>
      </c>
      <c r="R233" s="171" t="str">
        <f t="shared" si="1030"/>
        <v>00:00,</v>
      </c>
      <c r="S233" s="270"/>
      <c r="T233" s="270"/>
      <c r="U233" s="281"/>
      <c r="V233" s="281"/>
      <c r="W233" s="281"/>
      <c r="X233" s="281"/>
      <c r="Y233" s="264"/>
      <c r="Z233" s="264"/>
      <c r="AA233" s="264"/>
      <c r="AB233" s="264"/>
      <c r="AC233" s="65">
        <f t="shared" ref="AC233" si="1174">AJ232</f>
        <v>74</v>
      </c>
      <c r="AD233" s="65" t="str">
        <f t="shared" ref="AD233" si="1175">AK232</f>
        <v/>
      </c>
      <c r="AE233" s="65" t="s">
        <v>113</v>
      </c>
      <c r="AF233" s="246"/>
      <c r="AG233" s="246"/>
      <c r="AH233" s="246"/>
      <c r="AI233" s="244"/>
      <c r="AJ233" s="271"/>
      <c r="AK233" s="272"/>
      <c r="AL233" s="273"/>
      <c r="AM233" s="273"/>
      <c r="AN233" s="273"/>
      <c r="AO233" s="273"/>
      <c r="AP233" s="273"/>
      <c r="AQ233" s="273"/>
      <c r="AR233" s="273"/>
      <c r="AS233" s="274"/>
      <c r="AT233" s="274"/>
      <c r="AU233" s="274"/>
      <c r="AV233" s="274"/>
      <c r="AW233" s="274"/>
      <c r="AX233" s="274"/>
      <c r="AY233" s="274"/>
      <c r="AZ233" s="274"/>
      <c r="BA233" s="274"/>
      <c r="BB233" s="274"/>
      <c r="BC233" s="274"/>
      <c r="BD233" s="274"/>
      <c r="BE233" s="275"/>
      <c r="BF233" s="276"/>
      <c r="BG233" s="277"/>
      <c r="BH233" s="275"/>
      <c r="BI233" s="276"/>
      <c r="BJ233" s="276"/>
      <c r="BK233" s="277"/>
      <c r="BL233" s="74" t="str">
        <f>IF(AL232="","",AE233)</f>
        <v/>
      </c>
      <c r="BM233" s="163"/>
      <c r="BN233" s="163"/>
      <c r="BO233" s="163"/>
      <c r="BP233" s="163"/>
      <c r="BQ233" s="163"/>
      <c r="BR233" s="163"/>
      <c r="BS233" s="163"/>
      <c r="BT233" s="163"/>
      <c r="BU233" s="163"/>
      <c r="BV233" s="163"/>
      <c r="BW233" s="163"/>
      <c r="BX233" s="172"/>
      <c r="BY233" s="174" t="str">
        <f t="shared" si="1015"/>
        <v/>
      </c>
      <c r="BZ233" s="245"/>
      <c r="CA233" s="263"/>
    </row>
    <row r="234" spans="1:79" ht="19.8" customHeight="1" x14ac:dyDescent="0.3">
      <c r="A234" s="154" t="str">
        <f t="shared" si="1016"/>
        <v>00:00:00,00</v>
      </c>
      <c r="B234" s="154" t="str">
        <f t="shared" si="1017"/>
        <v>00:00:00,00</v>
      </c>
      <c r="C234" s="154" t="str">
        <f t="shared" si="1018"/>
        <v>00:00:00,00</v>
      </c>
      <c r="D234" s="154" t="str">
        <f t="shared" si="1019"/>
        <v>00:00:00,00</v>
      </c>
      <c r="E234" s="154" t="str">
        <f t="shared" si="1020"/>
        <v>00:00:00,00</v>
      </c>
      <c r="F234" s="154" t="str">
        <f t="shared" si="1021"/>
        <v>00:00:00,00</v>
      </c>
      <c r="G234" s="154" t="str">
        <f t="shared" si="1022"/>
        <v>00:00:00,00</v>
      </c>
      <c r="H234" s="154" t="str">
        <f t="shared" si="1023"/>
        <v>00:00:00,00</v>
      </c>
      <c r="I234" s="154" t="str">
        <f t="shared" si="1024"/>
        <v>00:00:00,00</v>
      </c>
      <c r="J234" s="154" t="str">
        <f t="shared" si="1025"/>
        <v>00:00:00,00</v>
      </c>
      <c r="K234" s="154" t="str">
        <f t="shared" si="1026"/>
        <v>00:00:00,00</v>
      </c>
      <c r="L234" s="164">
        <f t="shared" si="1027"/>
        <v>0</v>
      </c>
      <c r="M234" s="164" t="str">
        <f t="shared" si="1028"/>
        <v>00</v>
      </c>
      <c r="N234" s="168">
        <f t="shared" si="1000"/>
        <v>0</v>
      </c>
      <c r="O234" s="164" t="str">
        <f t="shared" si="1029"/>
        <v/>
      </c>
      <c r="P234" s="171" t="str">
        <f t="shared" si="1001"/>
        <v>0:00,00</v>
      </c>
      <c r="Q234" s="171" t="str">
        <f t="shared" si="1002"/>
        <v>00:00,00</v>
      </c>
      <c r="R234" s="171" t="str">
        <f t="shared" si="1030"/>
        <v>00:00,</v>
      </c>
      <c r="S234" s="270"/>
      <c r="T234" s="270"/>
      <c r="U234" s="281"/>
      <c r="V234" s="281"/>
      <c r="W234" s="281"/>
      <c r="X234" s="281"/>
      <c r="Y234" s="264"/>
      <c r="Z234" s="264"/>
      <c r="AA234" s="264"/>
      <c r="AB234" s="264"/>
      <c r="AC234" s="65">
        <f t="shared" ref="AC234" si="1176">AJ232</f>
        <v>74</v>
      </c>
      <c r="AD234" s="65" t="str">
        <f t="shared" ref="AD234" si="1177">AK232</f>
        <v/>
      </c>
      <c r="AE234" s="65" t="s">
        <v>114</v>
      </c>
      <c r="AF234" s="246"/>
      <c r="AG234" s="246"/>
      <c r="AH234" s="246"/>
      <c r="AI234" s="244"/>
      <c r="AJ234" s="271"/>
      <c r="AK234" s="272"/>
      <c r="AL234" s="273"/>
      <c r="AM234" s="273"/>
      <c r="AN234" s="273"/>
      <c r="AO234" s="273"/>
      <c r="AP234" s="273"/>
      <c r="AQ234" s="273"/>
      <c r="AR234" s="273"/>
      <c r="AS234" s="274"/>
      <c r="AT234" s="274"/>
      <c r="AU234" s="274"/>
      <c r="AV234" s="274"/>
      <c r="AW234" s="274"/>
      <c r="AX234" s="274"/>
      <c r="AY234" s="274"/>
      <c r="AZ234" s="274"/>
      <c r="BA234" s="274"/>
      <c r="BB234" s="274"/>
      <c r="BC234" s="274"/>
      <c r="BD234" s="274"/>
      <c r="BE234" s="278"/>
      <c r="BF234" s="279"/>
      <c r="BG234" s="280"/>
      <c r="BH234" s="278"/>
      <c r="BI234" s="279"/>
      <c r="BJ234" s="279"/>
      <c r="BK234" s="280"/>
      <c r="BL234" s="74" t="str">
        <f>IF(AL232="","",AE234)</f>
        <v/>
      </c>
      <c r="BM234" s="163"/>
      <c r="BN234" s="163"/>
      <c r="BO234" s="163"/>
      <c r="BP234" s="163"/>
      <c r="BQ234" s="163"/>
      <c r="BR234" s="163"/>
      <c r="BS234" s="163"/>
      <c r="BT234" s="163"/>
      <c r="BU234" s="163"/>
      <c r="BV234" s="163"/>
      <c r="BW234" s="163"/>
      <c r="BX234" s="172"/>
      <c r="BY234" s="174" t="str">
        <f t="shared" si="1015"/>
        <v/>
      </c>
      <c r="BZ234" s="245"/>
      <c r="CA234" s="263"/>
    </row>
    <row r="235" spans="1:79" ht="19.8" customHeight="1" x14ac:dyDescent="0.3">
      <c r="A235" s="154" t="str">
        <f t="shared" si="1016"/>
        <v>00:00:00,00</v>
      </c>
      <c r="B235" s="154" t="str">
        <f t="shared" si="1017"/>
        <v>00:00:00,00</v>
      </c>
      <c r="C235" s="154" t="str">
        <f t="shared" si="1018"/>
        <v>00:00:00,00</v>
      </c>
      <c r="D235" s="154" t="str">
        <f t="shared" si="1019"/>
        <v>00:00:00,00</v>
      </c>
      <c r="E235" s="154" t="str">
        <f t="shared" si="1020"/>
        <v>00:00:00,00</v>
      </c>
      <c r="F235" s="154" t="str">
        <f t="shared" si="1021"/>
        <v>00:00:00,00</v>
      </c>
      <c r="G235" s="154" t="str">
        <f t="shared" si="1022"/>
        <v>00:00:00,00</v>
      </c>
      <c r="H235" s="154" t="str">
        <f t="shared" si="1023"/>
        <v>00:00:00,00</v>
      </c>
      <c r="I235" s="154" t="str">
        <f t="shared" si="1024"/>
        <v>00:00:00,00</v>
      </c>
      <c r="J235" s="154" t="str">
        <f t="shared" si="1025"/>
        <v>00:00:00,00</v>
      </c>
      <c r="K235" s="154" t="str">
        <f t="shared" si="1026"/>
        <v>00:00:00,00</v>
      </c>
      <c r="L235" s="164">
        <f t="shared" si="1027"/>
        <v>0</v>
      </c>
      <c r="M235" s="164" t="str">
        <f t="shared" si="1028"/>
        <v>00</v>
      </c>
      <c r="N235" s="168">
        <f t="shared" si="1000"/>
        <v>0</v>
      </c>
      <c r="O235" s="164" t="str">
        <f t="shared" si="1029"/>
        <v/>
      </c>
      <c r="P235" s="171" t="str">
        <f t="shared" si="1001"/>
        <v>0:00,00</v>
      </c>
      <c r="Q235" s="171" t="str">
        <f t="shared" si="1002"/>
        <v>00:00,00</v>
      </c>
      <c r="R235" s="171" t="str">
        <f t="shared" si="1030"/>
        <v>00:00,</v>
      </c>
      <c r="S235" s="270" t="str">
        <f t="shared" ref="S235" si="1178">U235&amp;V235&amp;W235&amp;X235</f>
        <v/>
      </c>
      <c r="T235" s="270" t="str">
        <f>U235&amp;V235&amp;W235&amp;X235&amp;BE235&amp;BH235</f>
        <v/>
      </c>
      <c r="U235" s="281" t="str">
        <f t="shared" ref="U235" si="1179">IF(Y235="","",RANK(Y235,$Y$13:$Y$372,1))</f>
        <v/>
      </c>
      <c r="V235" s="281" t="str">
        <f t="shared" ref="V235" si="1180">IF(Z235="","",RANK(Z235,$Z$13:$Z$372,1))</f>
        <v/>
      </c>
      <c r="W235" s="281" t="str">
        <f t="shared" ref="W235" si="1181">IF(AA235="","",RANK(AA235,$AA$13:$AA$372,1))</f>
        <v/>
      </c>
      <c r="X235" s="281" t="str">
        <f t="shared" ref="X235" si="1182">IF(AB235="","",RANK(AB235,$AB$13:$AB$372,1))</f>
        <v/>
      </c>
      <c r="Y235" s="264" t="str">
        <f t="shared" ref="Y235:AB235" si="1183">IFERROR(IF(AND($BE235=Y$12,$BH235=Y$11),$BZ235,""),"")</f>
        <v/>
      </c>
      <c r="Z235" s="264" t="str">
        <f t="shared" si="1183"/>
        <v/>
      </c>
      <c r="AA235" s="264" t="str">
        <f t="shared" si="1183"/>
        <v/>
      </c>
      <c r="AB235" s="264" t="str">
        <f t="shared" si="1183"/>
        <v/>
      </c>
      <c r="AC235" s="65">
        <f t="shared" ref="AC235" si="1184">AJ235</f>
        <v>75</v>
      </c>
      <c r="AD235" s="65" t="str">
        <f t="shared" ref="AD235" si="1185">AK235</f>
        <v/>
      </c>
      <c r="AE235" s="65" t="s">
        <v>112</v>
      </c>
      <c r="AF235" s="246" t="str">
        <f t="shared" ref="AF235" si="1186">BY235</f>
        <v/>
      </c>
      <c r="AG235" s="246" t="str">
        <f t="shared" ref="AG235" si="1187">BY236</f>
        <v/>
      </c>
      <c r="AH235" s="246" t="str">
        <f t="shared" ref="AH235" si="1188">BY237</f>
        <v/>
      </c>
      <c r="AI235" s="244">
        <f t="shared" ref="AI235" si="1189">IF(BZ235="",0,1)</f>
        <v>0</v>
      </c>
      <c r="AJ235" s="271">
        <v>75</v>
      </c>
      <c r="AK235" s="272" t="str">
        <f>IF(INDEX('ordem de passagem'!B$13:B$132,MATCH(ajuizamento!$AJ235,'ordem de passagem'!$A$13:$A$132))=0,"",INDEX('ordem de passagem'!B$13:B$132,MATCH(ajuizamento!$AJ235,'ordem de passagem'!$A$13:$A$132)))</f>
        <v/>
      </c>
      <c r="AL235" s="273" t="str">
        <f>IF(INDEX('ordem de passagem'!C$13:C$132,MATCH(ajuizamento!$AJ235,'ordem de passagem'!$A$13:$A$132))=0,"",INDEX('ordem de passagem'!C$13:C$132,MATCH(ajuizamento!$AJ235,'ordem de passagem'!$A$13:$A$132)))</f>
        <v/>
      </c>
      <c r="AM235" s="273"/>
      <c r="AN235" s="273"/>
      <c r="AO235" s="273"/>
      <c r="AP235" s="273"/>
      <c r="AQ235" s="273"/>
      <c r="AR235" s="273"/>
      <c r="AS235" s="274" t="str">
        <f>IF(INDEX('ordem de passagem'!D$13:D$132,MATCH(ajuizamento!$AJ235,'ordem de passagem'!$A$13:$A$132))=0,"",INDEX('ordem de passagem'!D$13:D$132,MATCH(ajuizamento!$AJ235,'ordem de passagem'!$A$13:$A$132)))</f>
        <v/>
      </c>
      <c r="AT235" s="274"/>
      <c r="AU235" s="274"/>
      <c r="AV235" s="274"/>
      <c r="AW235" s="274"/>
      <c r="AX235" s="274"/>
      <c r="AY235" s="274"/>
      <c r="AZ235" s="274" t="str">
        <f>IF(INDEX('ordem de passagem'!E$13:E$132,MATCH(ajuizamento!$AJ235,'ordem de passagem'!$A$13:$A$132))=0,"",INDEX('ordem de passagem'!E$13:E$132,MATCH(ajuizamento!$AJ235,'ordem de passagem'!$A$13:$A$132)))</f>
        <v/>
      </c>
      <c r="BA235" s="274"/>
      <c r="BB235" s="274"/>
      <c r="BC235" s="274"/>
      <c r="BD235" s="274"/>
      <c r="BE235" s="275" t="str">
        <f>IF(INDEX('ordem de passagem'!F$13:F$132,MATCH(ajuizamento!$AJ235,'ordem de passagem'!$A$13:$A$132))=0,"",INDEX('ordem de passagem'!F$13:F$132,MATCH(ajuizamento!$AJ235,'ordem de passagem'!$A$13:$A$132)))</f>
        <v/>
      </c>
      <c r="BF235" s="276"/>
      <c r="BG235" s="277"/>
      <c r="BH235" s="275" t="str">
        <f>IF(INDEX('ordem de passagem'!G$13:G$132,MATCH(ajuizamento!$AJ235,'ordem de passagem'!$A$13:$A$132))=0,"",INDEX('ordem de passagem'!G$13:G$132,MATCH(ajuizamento!$AJ235,'ordem de passagem'!$A$13:$A$132)))</f>
        <v/>
      </c>
      <c r="BI235" s="276"/>
      <c r="BJ235" s="276"/>
      <c r="BK235" s="277"/>
      <c r="BL235" s="74" t="str">
        <f>IF(AL235="","",AE235)</f>
        <v/>
      </c>
      <c r="BM235" s="162"/>
      <c r="BN235" s="162"/>
      <c r="BO235" s="162"/>
      <c r="BP235" s="162"/>
      <c r="BQ235" s="162"/>
      <c r="BR235" s="162"/>
      <c r="BS235" s="162"/>
      <c r="BT235" s="162"/>
      <c r="BU235" s="162"/>
      <c r="BV235" s="162"/>
      <c r="BW235" s="162"/>
      <c r="BX235" s="172"/>
      <c r="BY235" s="174" t="str">
        <f t="shared" si="1015"/>
        <v/>
      </c>
      <c r="BZ235" s="245" t="str">
        <f t="shared" si="1157"/>
        <v/>
      </c>
      <c r="CA235" s="263"/>
    </row>
    <row r="236" spans="1:79" ht="19.8" customHeight="1" x14ac:dyDescent="0.3">
      <c r="A236" s="154" t="str">
        <f t="shared" si="1016"/>
        <v>00:00:00,00</v>
      </c>
      <c r="B236" s="154" t="str">
        <f t="shared" si="1017"/>
        <v>00:00:00,00</v>
      </c>
      <c r="C236" s="154" t="str">
        <f t="shared" si="1018"/>
        <v>00:00:00,00</v>
      </c>
      <c r="D236" s="154" t="str">
        <f t="shared" si="1019"/>
        <v>00:00:00,00</v>
      </c>
      <c r="E236" s="154" t="str">
        <f t="shared" si="1020"/>
        <v>00:00:00,00</v>
      </c>
      <c r="F236" s="154" t="str">
        <f t="shared" si="1021"/>
        <v>00:00:00,00</v>
      </c>
      <c r="G236" s="154" t="str">
        <f t="shared" si="1022"/>
        <v>00:00:00,00</v>
      </c>
      <c r="H236" s="154" t="str">
        <f t="shared" si="1023"/>
        <v>00:00:00,00</v>
      </c>
      <c r="I236" s="154" t="str">
        <f t="shared" si="1024"/>
        <v>00:00:00,00</v>
      </c>
      <c r="J236" s="154" t="str">
        <f t="shared" si="1025"/>
        <v>00:00:00,00</v>
      </c>
      <c r="K236" s="154" t="str">
        <f t="shared" si="1026"/>
        <v>00:00:00,00</v>
      </c>
      <c r="L236" s="164">
        <f t="shared" si="1027"/>
        <v>0</v>
      </c>
      <c r="M236" s="164" t="str">
        <f t="shared" si="1028"/>
        <v>00</v>
      </c>
      <c r="N236" s="168">
        <f t="shared" si="1000"/>
        <v>0</v>
      </c>
      <c r="O236" s="164" t="str">
        <f t="shared" si="1029"/>
        <v/>
      </c>
      <c r="P236" s="171" t="str">
        <f t="shared" si="1001"/>
        <v>0:00,00</v>
      </c>
      <c r="Q236" s="171" t="str">
        <f t="shared" si="1002"/>
        <v>00:00,00</v>
      </c>
      <c r="R236" s="171" t="str">
        <f t="shared" si="1030"/>
        <v>00:00,</v>
      </c>
      <c r="S236" s="270"/>
      <c r="T236" s="270"/>
      <c r="U236" s="281"/>
      <c r="V236" s="281"/>
      <c r="W236" s="281"/>
      <c r="X236" s="281"/>
      <c r="Y236" s="264"/>
      <c r="Z236" s="264"/>
      <c r="AA236" s="264"/>
      <c r="AB236" s="264"/>
      <c r="AC236" s="65">
        <f t="shared" ref="AC236" si="1190">AJ235</f>
        <v>75</v>
      </c>
      <c r="AD236" s="65" t="str">
        <f t="shared" ref="AD236" si="1191">AK235</f>
        <v/>
      </c>
      <c r="AE236" s="65" t="s">
        <v>113</v>
      </c>
      <c r="AF236" s="246"/>
      <c r="AG236" s="246"/>
      <c r="AH236" s="246"/>
      <c r="AI236" s="244"/>
      <c r="AJ236" s="271"/>
      <c r="AK236" s="272"/>
      <c r="AL236" s="273"/>
      <c r="AM236" s="273"/>
      <c r="AN236" s="273"/>
      <c r="AO236" s="273"/>
      <c r="AP236" s="273"/>
      <c r="AQ236" s="273"/>
      <c r="AR236" s="273"/>
      <c r="AS236" s="274"/>
      <c r="AT236" s="274"/>
      <c r="AU236" s="274"/>
      <c r="AV236" s="274"/>
      <c r="AW236" s="274"/>
      <c r="AX236" s="274"/>
      <c r="AY236" s="274"/>
      <c r="AZ236" s="274"/>
      <c r="BA236" s="274"/>
      <c r="BB236" s="274"/>
      <c r="BC236" s="274"/>
      <c r="BD236" s="274"/>
      <c r="BE236" s="275"/>
      <c r="BF236" s="276"/>
      <c r="BG236" s="277"/>
      <c r="BH236" s="275"/>
      <c r="BI236" s="276"/>
      <c r="BJ236" s="276"/>
      <c r="BK236" s="277"/>
      <c r="BL236" s="74" t="str">
        <f>IF(AL235="","",AE236)</f>
        <v/>
      </c>
      <c r="BM236" s="163"/>
      <c r="BN236" s="163"/>
      <c r="BO236" s="163"/>
      <c r="BP236" s="163"/>
      <c r="BQ236" s="163"/>
      <c r="BR236" s="163"/>
      <c r="BS236" s="163"/>
      <c r="BT236" s="163"/>
      <c r="BU236" s="163"/>
      <c r="BV236" s="163"/>
      <c r="BW236" s="163"/>
      <c r="BX236" s="172"/>
      <c r="BY236" s="174" t="str">
        <f t="shared" si="1015"/>
        <v/>
      </c>
      <c r="BZ236" s="245"/>
      <c r="CA236" s="263"/>
    </row>
    <row r="237" spans="1:79" ht="19.8" customHeight="1" x14ac:dyDescent="0.3">
      <c r="A237" s="154" t="str">
        <f t="shared" si="1016"/>
        <v>00:00:00,00</v>
      </c>
      <c r="B237" s="154" t="str">
        <f t="shared" si="1017"/>
        <v>00:00:00,00</v>
      </c>
      <c r="C237" s="154" t="str">
        <f t="shared" si="1018"/>
        <v>00:00:00,00</v>
      </c>
      <c r="D237" s="154" t="str">
        <f t="shared" si="1019"/>
        <v>00:00:00,00</v>
      </c>
      <c r="E237" s="154" t="str">
        <f t="shared" si="1020"/>
        <v>00:00:00,00</v>
      </c>
      <c r="F237" s="154" t="str">
        <f t="shared" si="1021"/>
        <v>00:00:00,00</v>
      </c>
      <c r="G237" s="154" t="str">
        <f t="shared" si="1022"/>
        <v>00:00:00,00</v>
      </c>
      <c r="H237" s="154" t="str">
        <f t="shared" si="1023"/>
        <v>00:00:00,00</v>
      </c>
      <c r="I237" s="154" t="str">
        <f t="shared" si="1024"/>
        <v>00:00:00,00</v>
      </c>
      <c r="J237" s="154" t="str">
        <f t="shared" si="1025"/>
        <v>00:00:00,00</v>
      </c>
      <c r="K237" s="154" t="str">
        <f t="shared" si="1026"/>
        <v>00:00:00,00</v>
      </c>
      <c r="L237" s="164">
        <f t="shared" si="1027"/>
        <v>0</v>
      </c>
      <c r="M237" s="164" t="str">
        <f t="shared" si="1028"/>
        <v>00</v>
      </c>
      <c r="N237" s="168">
        <f t="shared" si="1000"/>
        <v>0</v>
      </c>
      <c r="O237" s="164" t="str">
        <f t="shared" si="1029"/>
        <v/>
      </c>
      <c r="P237" s="171" t="str">
        <f t="shared" si="1001"/>
        <v>0:00,00</v>
      </c>
      <c r="Q237" s="171" t="str">
        <f t="shared" si="1002"/>
        <v>00:00,00</v>
      </c>
      <c r="R237" s="171" t="str">
        <f t="shared" si="1030"/>
        <v>00:00,</v>
      </c>
      <c r="S237" s="270"/>
      <c r="T237" s="270"/>
      <c r="U237" s="281"/>
      <c r="V237" s="281"/>
      <c r="W237" s="281"/>
      <c r="X237" s="281"/>
      <c r="Y237" s="264"/>
      <c r="Z237" s="264"/>
      <c r="AA237" s="264"/>
      <c r="AB237" s="264"/>
      <c r="AC237" s="65">
        <f t="shared" ref="AC237" si="1192">AJ235</f>
        <v>75</v>
      </c>
      <c r="AD237" s="65" t="str">
        <f t="shared" ref="AD237" si="1193">AK235</f>
        <v/>
      </c>
      <c r="AE237" s="65" t="s">
        <v>114</v>
      </c>
      <c r="AF237" s="246"/>
      <c r="AG237" s="246"/>
      <c r="AH237" s="246"/>
      <c r="AI237" s="244"/>
      <c r="AJ237" s="271"/>
      <c r="AK237" s="272"/>
      <c r="AL237" s="273"/>
      <c r="AM237" s="273"/>
      <c r="AN237" s="273"/>
      <c r="AO237" s="273"/>
      <c r="AP237" s="273"/>
      <c r="AQ237" s="273"/>
      <c r="AR237" s="273"/>
      <c r="AS237" s="274"/>
      <c r="AT237" s="274"/>
      <c r="AU237" s="274"/>
      <c r="AV237" s="274"/>
      <c r="AW237" s="274"/>
      <c r="AX237" s="274"/>
      <c r="AY237" s="274"/>
      <c r="AZ237" s="274"/>
      <c r="BA237" s="274"/>
      <c r="BB237" s="274"/>
      <c r="BC237" s="274"/>
      <c r="BD237" s="274"/>
      <c r="BE237" s="278"/>
      <c r="BF237" s="279"/>
      <c r="BG237" s="280"/>
      <c r="BH237" s="278"/>
      <c r="BI237" s="279"/>
      <c r="BJ237" s="279"/>
      <c r="BK237" s="280"/>
      <c r="BL237" s="74" t="str">
        <f>IF(AL235="","",AE237)</f>
        <v/>
      </c>
      <c r="BM237" s="163"/>
      <c r="BN237" s="163"/>
      <c r="BO237" s="163"/>
      <c r="BP237" s="163"/>
      <c r="BQ237" s="163"/>
      <c r="BR237" s="163"/>
      <c r="BS237" s="163"/>
      <c r="BT237" s="163"/>
      <c r="BU237" s="163"/>
      <c r="BV237" s="163"/>
      <c r="BW237" s="163"/>
      <c r="BX237" s="172"/>
      <c r="BY237" s="174" t="str">
        <f t="shared" si="1015"/>
        <v/>
      </c>
      <c r="BZ237" s="245"/>
      <c r="CA237" s="263"/>
    </row>
    <row r="238" spans="1:79" ht="19.8" customHeight="1" x14ac:dyDescent="0.3">
      <c r="A238" s="154" t="str">
        <f t="shared" si="1016"/>
        <v>00:00:00,00</v>
      </c>
      <c r="B238" s="154" t="str">
        <f t="shared" si="1017"/>
        <v>00:00:00,00</v>
      </c>
      <c r="C238" s="154" t="str">
        <f t="shared" si="1018"/>
        <v>00:00:00,00</v>
      </c>
      <c r="D238" s="154" t="str">
        <f t="shared" si="1019"/>
        <v>00:00:00,00</v>
      </c>
      <c r="E238" s="154" t="str">
        <f t="shared" si="1020"/>
        <v>00:00:00,00</v>
      </c>
      <c r="F238" s="154" t="str">
        <f t="shared" si="1021"/>
        <v>00:00:00,00</v>
      </c>
      <c r="G238" s="154" t="str">
        <f t="shared" si="1022"/>
        <v>00:00:00,00</v>
      </c>
      <c r="H238" s="154" t="str">
        <f t="shared" si="1023"/>
        <v>00:00:00,00</v>
      </c>
      <c r="I238" s="154" t="str">
        <f t="shared" si="1024"/>
        <v>00:00:00,00</v>
      </c>
      <c r="J238" s="154" t="str">
        <f t="shared" si="1025"/>
        <v>00:00:00,00</v>
      </c>
      <c r="K238" s="154" t="str">
        <f t="shared" si="1026"/>
        <v>00:00:00,00</v>
      </c>
      <c r="L238" s="164">
        <f t="shared" si="1027"/>
        <v>0</v>
      </c>
      <c r="M238" s="164" t="str">
        <f t="shared" si="1028"/>
        <v>00</v>
      </c>
      <c r="N238" s="168">
        <f t="shared" si="1000"/>
        <v>0</v>
      </c>
      <c r="O238" s="164" t="str">
        <f t="shared" si="1029"/>
        <v/>
      </c>
      <c r="P238" s="171" t="str">
        <f t="shared" si="1001"/>
        <v>0:00,00</v>
      </c>
      <c r="Q238" s="171" t="str">
        <f t="shared" si="1002"/>
        <v>00:00,00</v>
      </c>
      <c r="R238" s="171" t="str">
        <f t="shared" si="1030"/>
        <v>00:00,</v>
      </c>
      <c r="S238" s="270" t="str">
        <f t="shared" ref="S238" si="1194">U238&amp;V238&amp;W238&amp;X238</f>
        <v/>
      </c>
      <c r="T238" s="270" t="str">
        <f>U238&amp;V238&amp;W238&amp;X238&amp;BE238&amp;BH238</f>
        <v/>
      </c>
      <c r="U238" s="281" t="str">
        <f t="shared" ref="U238" si="1195">IF(Y238="","",RANK(Y238,$Y$13:$Y$372,1))</f>
        <v/>
      </c>
      <c r="V238" s="281" t="str">
        <f t="shared" ref="V238" si="1196">IF(Z238="","",RANK(Z238,$Z$13:$Z$372,1))</f>
        <v/>
      </c>
      <c r="W238" s="281" t="str">
        <f t="shared" ref="W238" si="1197">IF(AA238="","",RANK(AA238,$AA$13:$AA$372,1))</f>
        <v/>
      </c>
      <c r="X238" s="281" t="str">
        <f t="shared" ref="X238" si="1198">IF(AB238="","",RANK(AB238,$AB$13:$AB$372,1))</f>
        <v/>
      </c>
      <c r="Y238" s="264" t="str">
        <f t="shared" ref="Y238:AB238" si="1199">IFERROR(IF(AND($BE238=Y$12,$BH238=Y$11),$BZ238,""),"")</f>
        <v/>
      </c>
      <c r="Z238" s="264" t="str">
        <f t="shared" si="1199"/>
        <v/>
      </c>
      <c r="AA238" s="264" t="str">
        <f t="shared" si="1199"/>
        <v/>
      </c>
      <c r="AB238" s="264" t="str">
        <f t="shared" si="1199"/>
        <v/>
      </c>
      <c r="AC238" s="65">
        <f t="shared" ref="AC238" si="1200">AJ238</f>
        <v>76</v>
      </c>
      <c r="AD238" s="65" t="str">
        <f t="shared" ref="AD238" si="1201">AK238</f>
        <v/>
      </c>
      <c r="AE238" s="65" t="s">
        <v>112</v>
      </c>
      <c r="AF238" s="246" t="str">
        <f t="shared" ref="AF238" si="1202">BY238</f>
        <v/>
      </c>
      <c r="AG238" s="246" t="str">
        <f t="shared" ref="AG238" si="1203">BY239</f>
        <v/>
      </c>
      <c r="AH238" s="246" t="str">
        <f t="shared" ref="AH238" si="1204">BY240</f>
        <v/>
      </c>
      <c r="AI238" s="244">
        <f t="shared" ref="AI238" si="1205">IF(BZ238="",0,1)</f>
        <v>0</v>
      </c>
      <c r="AJ238" s="271">
        <v>76</v>
      </c>
      <c r="AK238" s="272" t="str">
        <f>IF(INDEX('ordem de passagem'!B$13:B$132,MATCH(ajuizamento!$AJ238,'ordem de passagem'!$A$13:$A$132))=0,"",INDEX('ordem de passagem'!B$13:B$132,MATCH(ajuizamento!$AJ238,'ordem de passagem'!$A$13:$A$132)))</f>
        <v/>
      </c>
      <c r="AL238" s="273" t="str">
        <f>IF(INDEX('ordem de passagem'!C$13:C$132,MATCH(ajuizamento!$AJ238,'ordem de passagem'!$A$13:$A$132))=0,"",INDEX('ordem de passagem'!C$13:C$132,MATCH(ajuizamento!$AJ238,'ordem de passagem'!$A$13:$A$132)))</f>
        <v/>
      </c>
      <c r="AM238" s="273"/>
      <c r="AN238" s="273"/>
      <c r="AO238" s="273"/>
      <c r="AP238" s="273"/>
      <c r="AQ238" s="273"/>
      <c r="AR238" s="273"/>
      <c r="AS238" s="274" t="str">
        <f>IF(INDEX('ordem de passagem'!D$13:D$132,MATCH(ajuizamento!$AJ238,'ordem de passagem'!$A$13:$A$132))=0,"",INDEX('ordem de passagem'!D$13:D$132,MATCH(ajuizamento!$AJ238,'ordem de passagem'!$A$13:$A$132)))</f>
        <v/>
      </c>
      <c r="AT238" s="274"/>
      <c r="AU238" s="274"/>
      <c r="AV238" s="274"/>
      <c r="AW238" s="274"/>
      <c r="AX238" s="274"/>
      <c r="AY238" s="274"/>
      <c r="AZ238" s="274" t="str">
        <f>IF(INDEX('ordem de passagem'!E$13:E$132,MATCH(ajuizamento!$AJ238,'ordem de passagem'!$A$13:$A$132))=0,"",INDEX('ordem de passagem'!E$13:E$132,MATCH(ajuizamento!$AJ238,'ordem de passagem'!$A$13:$A$132)))</f>
        <v/>
      </c>
      <c r="BA238" s="274"/>
      <c r="BB238" s="274"/>
      <c r="BC238" s="274"/>
      <c r="BD238" s="274"/>
      <c r="BE238" s="275" t="str">
        <f>IF(INDEX('ordem de passagem'!F$13:F$132,MATCH(ajuizamento!$AJ238,'ordem de passagem'!$A$13:$A$132))=0,"",INDEX('ordem de passagem'!F$13:F$132,MATCH(ajuizamento!$AJ238,'ordem de passagem'!$A$13:$A$132)))</f>
        <v/>
      </c>
      <c r="BF238" s="276"/>
      <c r="BG238" s="277"/>
      <c r="BH238" s="275" t="str">
        <f>IF(INDEX('ordem de passagem'!G$13:G$132,MATCH(ajuizamento!$AJ238,'ordem de passagem'!$A$13:$A$132))=0,"",INDEX('ordem de passagem'!G$13:G$132,MATCH(ajuizamento!$AJ238,'ordem de passagem'!$A$13:$A$132)))</f>
        <v/>
      </c>
      <c r="BI238" s="276"/>
      <c r="BJ238" s="276"/>
      <c r="BK238" s="277"/>
      <c r="BL238" s="74" t="str">
        <f>IF(AL238="","",AE238)</f>
        <v/>
      </c>
      <c r="BM238" s="162"/>
      <c r="BN238" s="162"/>
      <c r="BO238" s="162"/>
      <c r="BP238" s="162"/>
      <c r="BQ238" s="162"/>
      <c r="BR238" s="162"/>
      <c r="BS238" s="162"/>
      <c r="BT238" s="162"/>
      <c r="BU238" s="162"/>
      <c r="BV238" s="162"/>
      <c r="BW238" s="162"/>
      <c r="BX238" s="172"/>
      <c r="BY238" s="174" t="str">
        <f t="shared" si="1015"/>
        <v/>
      </c>
      <c r="BZ238" s="245" t="str">
        <f t="shared" si="1157"/>
        <v/>
      </c>
      <c r="CA238" s="263"/>
    </row>
    <row r="239" spans="1:79" ht="19.8" customHeight="1" x14ac:dyDescent="0.3">
      <c r="A239" s="154" t="str">
        <f t="shared" si="1016"/>
        <v>00:00:00,00</v>
      </c>
      <c r="B239" s="154" t="str">
        <f t="shared" si="1017"/>
        <v>00:00:00,00</v>
      </c>
      <c r="C239" s="154" t="str">
        <f t="shared" si="1018"/>
        <v>00:00:00,00</v>
      </c>
      <c r="D239" s="154" t="str">
        <f t="shared" si="1019"/>
        <v>00:00:00,00</v>
      </c>
      <c r="E239" s="154" t="str">
        <f t="shared" si="1020"/>
        <v>00:00:00,00</v>
      </c>
      <c r="F239" s="154" t="str">
        <f t="shared" si="1021"/>
        <v>00:00:00,00</v>
      </c>
      <c r="G239" s="154" t="str">
        <f t="shared" si="1022"/>
        <v>00:00:00,00</v>
      </c>
      <c r="H239" s="154" t="str">
        <f t="shared" si="1023"/>
        <v>00:00:00,00</v>
      </c>
      <c r="I239" s="154" t="str">
        <f t="shared" si="1024"/>
        <v>00:00:00,00</v>
      </c>
      <c r="J239" s="154" t="str">
        <f t="shared" si="1025"/>
        <v>00:00:00,00</v>
      </c>
      <c r="K239" s="154" t="str">
        <f t="shared" si="1026"/>
        <v>00:00:00,00</v>
      </c>
      <c r="L239" s="164">
        <f t="shared" si="1027"/>
        <v>0</v>
      </c>
      <c r="M239" s="164" t="str">
        <f t="shared" si="1028"/>
        <v>00</v>
      </c>
      <c r="N239" s="168">
        <f t="shared" si="1000"/>
        <v>0</v>
      </c>
      <c r="O239" s="164" t="str">
        <f t="shared" si="1029"/>
        <v/>
      </c>
      <c r="P239" s="171" t="str">
        <f t="shared" si="1001"/>
        <v>0:00,00</v>
      </c>
      <c r="Q239" s="171" t="str">
        <f t="shared" si="1002"/>
        <v>00:00,00</v>
      </c>
      <c r="R239" s="171" t="str">
        <f t="shared" si="1030"/>
        <v>00:00,</v>
      </c>
      <c r="S239" s="270"/>
      <c r="T239" s="270"/>
      <c r="U239" s="281"/>
      <c r="V239" s="281"/>
      <c r="W239" s="281"/>
      <c r="X239" s="281"/>
      <c r="Y239" s="264"/>
      <c r="Z239" s="264"/>
      <c r="AA239" s="264"/>
      <c r="AB239" s="264"/>
      <c r="AC239" s="65">
        <f t="shared" ref="AC239" si="1206">AJ238</f>
        <v>76</v>
      </c>
      <c r="AD239" s="65" t="str">
        <f t="shared" ref="AD239" si="1207">AK238</f>
        <v/>
      </c>
      <c r="AE239" s="65" t="s">
        <v>113</v>
      </c>
      <c r="AF239" s="246"/>
      <c r="AG239" s="246"/>
      <c r="AH239" s="246"/>
      <c r="AI239" s="244"/>
      <c r="AJ239" s="271"/>
      <c r="AK239" s="272"/>
      <c r="AL239" s="273"/>
      <c r="AM239" s="273"/>
      <c r="AN239" s="273"/>
      <c r="AO239" s="273"/>
      <c r="AP239" s="273"/>
      <c r="AQ239" s="273"/>
      <c r="AR239" s="273"/>
      <c r="AS239" s="274"/>
      <c r="AT239" s="274"/>
      <c r="AU239" s="274"/>
      <c r="AV239" s="274"/>
      <c r="AW239" s="274"/>
      <c r="AX239" s="274"/>
      <c r="AY239" s="274"/>
      <c r="AZ239" s="274"/>
      <c r="BA239" s="274"/>
      <c r="BB239" s="274"/>
      <c r="BC239" s="274"/>
      <c r="BD239" s="274"/>
      <c r="BE239" s="275"/>
      <c r="BF239" s="276"/>
      <c r="BG239" s="277"/>
      <c r="BH239" s="275"/>
      <c r="BI239" s="276"/>
      <c r="BJ239" s="276"/>
      <c r="BK239" s="277"/>
      <c r="BL239" s="74" t="str">
        <f>IF(AL238="","",AE239)</f>
        <v/>
      </c>
      <c r="BM239" s="163"/>
      <c r="BN239" s="163"/>
      <c r="BO239" s="163"/>
      <c r="BP239" s="163"/>
      <c r="BQ239" s="163"/>
      <c r="BR239" s="163"/>
      <c r="BS239" s="163"/>
      <c r="BT239" s="163"/>
      <c r="BU239" s="163"/>
      <c r="BV239" s="163"/>
      <c r="BW239" s="163"/>
      <c r="BX239" s="172"/>
      <c r="BY239" s="174" t="str">
        <f t="shared" si="1015"/>
        <v/>
      </c>
      <c r="BZ239" s="245"/>
      <c r="CA239" s="263"/>
    </row>
    <row r="240" spans="1:79" ht="19.8" customHeight="1" x14ac:dyDescent="0.3">
      <c r="A240" s="154" t="str">
        <f t="shared" si="1016"/>
        <v>00:00:00,00</v>
      </c>
      <c r="B240" s="154" t="str">
        <f t="shared" si="1017"/>
        <v>00:00:00,00</v>
      </c>
      <c r="C240" s="154" t="str">
        <f t="shared" si="1018"/>
        <v>00:00:00,00</v>
      </c>
      <c r="D240" s="154" t="str">
        <f t="shared" si="1019"/>
        <v>00:00:00,00</v>
      </c>
      <c r="E240" s="154" t="str">
        <f t="shared" si="1020"/>
        <v>00:00:00,00</v>
      </c>
      <c r="F240" s="154" t="str">
        <f t="shared" si="1021"/>
        <v>00:00:00,00</v>
      </c>
      <c r="G240" s="154" t="str">
        <f t="shared" si="1022"/>
        <v>00:00:00,00</v>
      </c>
      <c r="H240" s="154" t="str">
        <f t="shared" si="1023"/>
        <v>00:00:00,00</v>
      </c>
      <c r="I240" s="154" t="str">
        <f t="shared" si="1024"/>
        <v>00:00:00,00</v>
      </c>
      <c r="J240" s="154" t="str">
        <f t="shared" si="1025"/>
        <v>00:00:00,00</v>
      </c>
      <c r="K240" s="154" t="str">
        <f t="shared" si="1026"/>
        <v>00:00:00,00</v>
      </c>
      <c r="L240" s="164">
        <f t="shared" si="1027"/>
        <v>0</v>
      </c>
      <c r="M240" s="164" t="str">
        <f t="shared" si="1028"/>
        <v>00</v>
      </c>
      <c r="N240" s="168">
        <f t="shared" si="1000"/>
        <v>0</v>
      </c>
      <c r="O240" s="164" t="str">
        <f t="shared" si="1029"/>
        <v/>
      </c>
      <c r="P240" s="171" t="str">
        <f t="shared" si="1001"/>
        <v>0:00,00</v>
      </c>
      <c r="Q240" s="171" t="str">
        <f t="shared" si="1002"/>
        <v>00:00,00</v>
      </c>
      <c r="R240" s="171" t="str">
        <f t="shared" si="1030"/>
        <v>00:00,</v>
      </c>
      <c r="S240" s="270"/>
      <c r="T240" s="270"/>
      <c r="U240" s="281"/>
      <c r="V240" s="281"/>
      <c r="W240" s="281"/>
      <c r="X240" s="281"/>
      <c r="Y240" s="264"/>
      <c r="Z240" s="264"/>
      <c r="AA240" s="264"/>
      <c r="AB240" s="264"/>
      <c r="AC240" s="65">
        <f t="shared" ref="AC240" si="1208">AJ238</f>
        <v>76</v>
      </c>
      <c r="AD240" s="65" t="str">
        <f t="shared" ref="AD240" si="1209">AK238</f>
        <v/>
      </c>
      <c r="AE240" s="65" t="s">
        <v>114</v>
      </c>
      <c r="AF240" s="246"/>
      <c r="AG240" s="246"/>
      <c r="AH240" s="246"/>
      <c r="AI240" s="244"/>
      <c r="AJ240" s="271"/>
      <c r="AK240" s="272"/>
      <c r="AL240" s="273"/>
      <c r="AM240" s="273"/>
      <c r="AN240" s="273"/>
      <c r="AO240" s="273"/>
      <c r="AP240" s="273"/>
      <c r="AQ240" s="273"/>
      <c r="AR240" s="273"/>
      <c r="AS240" s="274"/>
      <c r="AT240" s="274"/>
      <c r="AU240" s="274"/>
      <c r="AV240" s="274"/>
      <c r="AW240" s="274"/>
      <c r="AX240" s="274"/>
      <c r="AY240" s="274"/>
      <c r="AZ240" s="274"/>
      <c r="BA240" s="274"/>
      <c r="BB240" s="274"/>
      <c r="BC240" s="274"/>
      <c r="BD240" s="274"/>
      <c r="BE240" s="278"/>
      <c r="BF240" s="279"/>
      <c r="BG240" s="280"/>
      <c r="BH240" s="278"/>
      <c r="BI240" s="279"/>
      <c r="BJ240" s="279"/>
      <c r="BK240" s="280"/>
      <c r="BL240" s="74" t="str">
        <f>IF(AL238="","",AE240)</f>
        <v/>
      </c>
      <c r="BM240" s="163"/>
      <c r="BN240" s="163"/>
      <c r="BO240" s="163"/>
      <c r="BP240" s="163"/>
      <c r="BQ240" s="163"/>
      <c r="BR240" s="163"/>
      <c r="BS240" s="163"/>
      <c r="BT240" s="163"/>
      <c r="BU240" s="163"/>
      <c r="BV240" s="163"/>
      <c r="BW240" s="163"/>
      <c r="BX240" s="172"/>
      <c r="BY240" s="174" t="str">
        <f t="shared" si="1015"/>
        <v/>
      </c>
      <c r="BZ240" s="245"/>
      <c r="CA240" s="263"/>
    </row>
    <row r="241" spans="1:79" ht="19.8" customHeight="1" x14ac:dyDescent="0.3">
      <c r="A241" s="154" t="str">
        <f t="shared" si="1016"/>
        <v>00:00:00,00</v>
      </c>
      <c r="B241" s="154" t="str">
        <f t="shared" si="1017"/>
        <v>00:00:00,00</v>
      </c>
      <c r="C241" s="154" t="str">
        <f t="shared" si="1018"/>
        <v>00:00:00,00</v>
      </c>
      <c r="D241" s="154" t="str">
        <f t="shared" si="1019"/>
        <v>00:00:00,00</v>
      </c>
      <c r="E241" s="154" t="str">
        <f t="shared" si="1020"/>
        <v>00:00:00,00</v>
      </c>
      <c r="F241" s="154" t="str">
        <f t="shared" si="1021"/>
        <v>00:00:00,00</v>
      </c>
      <c r="G241" s="154" t="str">
        <f t="shared" si="1022"/>
        <v>00:00:00,00</v>
      </c>
      <c r="H241" s="154" t="str">
        <f t="shared" si="1023"/>
        <v>00:00:00,00</v>
      </c>
      <c r="I241" s="154" t="str">
        <f t="shared" si="1024"/>
        <v>00:00:00,00</v>
      </c>
      <c r="J241" s="154" t="str">
        <f t="shared" si="1025"/>
        <v>00:00:00,00</v>
      </c>
      <c r="K241" s="154" t="str">
        <f t="shared" si="1026"/>
        <v>00:00:00,00</v>
      </c>
      <c r="L241" s="164">
        <f t="shared" si="1027"/>
        <v>0</v>
      </c>
      <c r="M241" s="164" t="str">
        <f t="shared" si="1028"/>
        <v>00</v>
      </c>
      <c r="N241" s="168">
        <f t="shared" si="1000"/>
        <v>0</v>
      </c>
      <c r="O241" s="164" t="str">
        <f t="shared" si="1029"/>
        <v/>
      </c>
      <c r="P241" s="171" t="str">
        <f t="shared" si="1001"/>
        <v>0:00,00</v>
      </c>
      <c r="Q241" s="171" t="str">
        <f t="shared" si="1002"/>
        <v>00:00,00</v>
      </c>
      <c r="R241" s="171" t="str">
        <f t="shared" si="1030"/>
        <v>00:00,</v>
      </c>
      <c r="S241" s="270" t="str">
        <f t="shared" ref="S241" si="1210">U241&amp;V241&amp;W241&amp;X241</f>
        <v/>
      </c>
      <c r="T241" s="270" t="str">
        <f>U241&amp;V241&amp;W241&amp;X241&amp;BE241&amp;BH241</f>
        <v/>
      </c>
      <c r="U241" s="281" t="str">
        <f t="shared" ref="U241" si="1211">IF(Y241="","",RANK(Y241,$Y$13:$Y$372,1))</f>
        <v/>
      </c>
      <c r="V241" s="281" t="str">
        <f t="shared" ref="V241" si="1212">IF(Z241="","",RANK(Z241,$Z$13:$Z$372,1))</f>
        <v/>
      </c>
      <c r="W241" s="281" t="str">
        <f t="shared" ref="W241" si="1213">IF(AA241="","",RANK(AA241,$AA$13:$AA$372,1))</f>
        <v/>
      </c>
      <c r="X241" s="281" t="str">
        <f t="shared" ref="X241" si="1214">IF(AB241="","",RANK(AB241,$AB$13:$AB$372,1))</f>
        <v/>
      </c>
      <c r="Y241" s="264" t="str">
        <f t="shared" ref="Y241:AB241" si="1215">IFERROR(IF(AND($BE241=Y$12,$BH241=Y$11),$BZ241,""),"")</f>
        <v/>
      </c>
      <c r="Z241" s="264" t="str">
        <f t="shared" si="1215"/>
        <v/>
      </c>
      <c r="AA241" s="264" t="str">
        <f t="shared" si="1215"/>
        <v/>
      </c>
      <c r="AB241" s="264" t="str">
        <f t="shared" si="1215"/>
        <v/>
      </c>
      <c r="AC241" s="65">
        <f t="shared" ref="AC241" si="1216">AJ241</f>
        <v>77</v>
      </c>
      <c r="AD241" s="65" t="str">
        <f t="shared" ref="AD241" si="1217">AK241</f>
        <v/>
      </c>
      <c r="AE241" s="65" t="s">
        <v>112</v>
      </c>
      <c r="AF241" s="246" t="str">
        <f t="shared" ref="AF241" si="1218">BY241</f>
        <v/>
      </c>
      <c r="AG241" s="246" t="str">
        <f t="shared" ref="AG241" si="1219">BY242</f>
        <v/>
      </c>
      <c r="AH241" s="246" t="str">
        <f t="shared" ref="AH241" si="1220">BY243</f>
        <v/>
      </c>
      <c r="AI241" s="244">
        <f t="shared" ref="AI241" si="1221">IF(BZ241="",0,1)</f>
        <v>0</v>
      </c>
      <c r="AJ241" s="271">
        <v>77</v>
      </c>
      <c r="AK241" s="272" t="str">
        <f>IF(INDEX('ordem de passagem'!B$13:B$132,MATCH(ajuizamento!$AJ241,'ordem de passagem'!$A$13:$A$132))=0,"",INDEX('ordem de passagem'!B$13:B$132,MATCH(ajuizamento!$AJ241,'ordem de passagem'!$A$13:$A$132)))</f>
        <v/>
      </c>
      <c r="AL241" s="273" t="str">
        <f>IF(INDEX('ordem de passagem'!C$13:C$132,MATCH(ajuizamento!$AJ241,'ordem de passagem'!$A$13:$A$132))=0,"",INDEX('ordem de passagem'!C$13:C$132,MATCH(ajuizamento!$AJ241,'ordem de passagem'!$A$13:$A$132)))</f>
        <v/>
      </c>
      <c r="AM241" s="273"/>
      <c r="AN241" s="273"/>
      <c r="AO241" s="273"/>
      <c r="AP241" s="273"/>
      <c r="AQ241" s="273"/>
      <c r="AR241" s="273"/>
      <c r="AS241" s="274" t="str">
        <f>IF(INDEX('ordem de passagem'!D$13:D$132,MATCH(ajuizamento!$AJ241,'ordem de passagem'!$A$13:$A$132))=0,"",INDEX('ordem de passagem'!D$13:D$132,MATCH(ajuizamento!$AJ241,'ordem de passagem'!$A$13:$A$132)))</f>
        <v/>
      </c>
      <c r="AT241" s="274"/>
      <c r="AU241" s="274"/>
      <c r="AV241" s="274"/>
      <c r="AW241" s="274"/>
      <c r="AX241" s="274"/>
      <c r="AY241" s="274"/>
      <c r="AZ241" s="274" t="str">
        <f>IF(INDEX('ordem de passagem'!E$13:E$132,MATCH(ajuizamento!$AJ241,'ordem de passagem'!$A$13:$A$132))=0,"",INDEX('ordem de passagem'!E$13:E$132,MATCH(ajuizamento!$AJ241,'ordem de passagem'!$A$13:$A$132)))</f>
        <v/>
      </c>
      <c r="BA241" s="274"/>
      <c r="BB241" s="274"/>
      <c r="BC241" s="274"/>
      <c r="BD241" s="274"/>
      <c r="BE241" s="275" t="str">
        <f>IF(INDEX('ordem de passagem'!F$13:F$132,MATCH(ajuizamento!$AJ241,'ordem de passagem'!$A$13:$A$132))=0,"",INDEX('ordem de passagem'!F$13:F$132,MATCH(ajuizamento!$AJ241,'ordem de passagem'!$A$13:$A$132)))</f>
        <v/>
      </c>
      <c r="BF241" s="276"/>
      <c r="BG241" s="277"/>
      <c r="BH241" s="275" t="str">
        <f>IF(INDEX('ordem de passagem'!G$13:G$132,MATCH(ajuizamento!$AJ241,'ordem de passagem'!$A$13:$A$132))=0,"",INDEX('ordem de passagem'!G$13:G$132,MATCH(ajuizamento!$AJ241,'ordem de passagem'!$A$13:$A$132)))</f>
        <v/>
      </c>
      <c r="BI241" s="276"/>
      <c r="BJ241" s="276"/>
      <c r="BK241" s="277"/>
      <c r="BL241" s="74" t="str">
        <f>IF(AL241="","",AE241)</f>
        <v/>
      </c>
      <c r="BM241" s="162"/>
      <c r="BN241" s="162"/>
      <c r="BO241" s="162"/>
      <c r="BP241" s="162"/>
      <c r="BQ241" s="162"/>
      <c r="BR241" s="162"/>
      <c r="BS241" s="162"/>
      <c r="BT241" s="162"/>
      <c r="BU241" s="162"/>
      <c r="BV241" s="162"/>
      <c r="BW241" s="162"/>
      <c r="BX241" s="172"/>
      <c r="BY241" s="174" t="str">
        <f t="shared" si="1015"/>
        <v/>
      </c>
      <c r="BZ241" s="245" t="str">
        <f t="shared" si="1157"/>
        <v/>
      </c>
      <c r="CA241" s="263"/>
    </row>
    <row r="242" spans="1:79" ht="19.8" customHeight="1" x14ac:dyDescent="0.3">
      <c r="A242" s="154" t="str">
        <f t="shared" si="1016"/>
        <v>00:00:00,00</v>
      </c>
      <c r="B242" s="154" t="str">
        <f t="shared" si="1017"/>
        <v>00:00:00,00</v>
      </c>
      <c r="C242" s="154" t="str">
        <f t="shared" si="1018"/>
        <v>00:00:00,00</v>
      </c>
      <c r="D242" s="154" t="str">
        <f t="shared" si="1019"/>
        <v>00:00:00,00</v>
      </c>
      <c r="E242" s="154" t="str">
        <f t="shared" si="1020"/>
        <v>00:00:00,00</v>
      </c>
      <c r="F242" s="154" t="str">
        <f t="shared" si="1021"/>
        <v>00:00:00,00</v>
      </c>
      <c r="G242" s="154" t="str">
        <f t="shared" si="1022"/>
        <v>00:00:00,00</v>
      </c>
      <c r="H242" s="154" t="str">
        <f t="shared" si="1023"/>
        <v>00:00:00,00</v>
      </c>
      <c r="I242" s="154" t="str">
        <f t="shared" si="1024"/>
        <v>00:00:00,00</v>
      </c>
      <c r="J242" s="154" t="str">
        <f t="shared" si="1025"/>
        <v>00:00:00,00</v>
      </c>
      <c r="K242" s="154" t="str">
        <f t="shared" si="1026"/>
        <v>00:00:00,00</v>
      </c>
      <c r="L242" s="164">
        <f t="shared" si="1027"/>
        <v>0</v>
      </c>
      <c r="M242" s="164" t="str">
        <f t="shared" si="1028"/>
        <v>00</v>
      </c>
      <c r="N242" s="168">
        <f t="shared" si="1000"/>
        <v>0</v>
      </c>
      <c r="O242" s="164" t="str">
        <f t="shared" si="1029"/>
        <v/>
      </c>
      <c r="P242" s="171" t="str">
        <f t="shared" si="1001"/>
        <v>0:00,00</v>
      </c>
      <c r="Q242" s="171" t="str">
        <f t="shared" si="1002"/>
        <v>00:00,00</v>
      </c>
      <c r="R242" s="171" t="str">
        <f t="shared" si="1030"/>
        <v>00:00,</v>
      </c>
      <c r="S242" s="270"/>
      <c r="T242" s="270"/>
      <c r="U242" s="281"/>
      <c r="V242" s="281"/>
      <c r="W242" s="281"/>
      <c r="X242" s="281"/>
      <c r="Y242" s="264"/>
      <c r="Z242" s="264"/>
      <c r="AA242" s="264"/>
      <c r="AB242" s="264"/>
      <c r="AC242" s="65">
        <f t="shared" ref="AC242" si="1222">AJ241</f>
        <v>77</v>
      </c>
      <c r="AD242" s="65" t="str">
        <f t="shared" ref="AD242" si="1223">AK241</f>
        <v/>
      </c>
      <c r="AE242" s="65" t="s">
        <v>113</v>
      </c>
      <c r="AF242" s="246"/>
      <c r="AG242" s="246"/>
      <c r="AH242" s="246"/>
      <c r="AI242" s="244"/>
      <c r="AJ242" s="271"/>
      <c r="AK242" s="272"/>
      <c r="AL242" s="273"/>
      <c r="AM242" s="273"/>
      <c r="AN242" s="273"/>
      <c r="AO242" s="273"/>
      <c r="AP242" s="273"/>
      <c r="AQ242" s="273"/>
      <c r="AR242" s="273"/>
      <c r="AS242" s="274"/>
      <c r="AT242" s="274"/>
      <c r="AU242" s="274"/>
      <c r="AV242" s="274"/>
      <c r="AW242" s="274"/>
      <c r="AX242" s="274"/>
      <c r="AY242" s="274"/>
      <c r="AZ242" s="274"/>
      <c r="BA242" s="274"/>
      <c r="BB242" s="274"/>
      <c r="BC242" s="274"/>
      <c r="BD242" s="274"/>
      <c r="BE242" s="275"/>
      <c r="BF242" s="276"/>
      <c r="BG242" s="277"/>
      <c r="BH242" s="275"/>
      <c r="BI242" s="276"/>
      <c r="BJ242" s="276"/>
      <c r="BK242" s="277"/>
      <c r="BL242" s="74" t="str">
        <f>IF(AL241="","",AE242)</f>
        <v/>
      </c>
      <c r="BM242" s="163"/>
      <c r="BN242" s="163"/>
      <c r="BO242" s="163"/>
      <c r="BP242" s="163"/>
      <c r="BQ242" s="163"/>
      <c r="BR242" s="163"/>
      <c r="BS242" s="163"/>
      <c r="BT242" s="163"/>
      <c r="BU242" s="163"/>
      <c r="BV242" s="163"/>
      <c r="BW242" s="163"/>
      <c r="BX242" s="172"/>
      <c r="BY242" s="174" t="str">
        <f t="shared" si="1015"/>
        <v/>
      </c>
      <c r="BZ242" s="245"/>
      <c r="CA242" s="263"/>
    </row>
    <row r="243" spans="1:79" ht="19.8" customHeight="1" x14ac:dyDescent="0.3">
      <c r="A243" s="154" t="str">
        <f t="shared" si="1016"/>
        <v>00:00:00,00</v>
      </c>
      <c r="B243" s="154" t="str">
        <f t="shared" si="1017"/>
        <v>00:00:00,00</v>
      </c>
      <c r="C243" s="154" t="str">
        <f t="shared" si="1018"/>
        <v>00:00:00,00</v>
      </c>
      <c r="D243" s="154" t="str">
        <f t="shared" si="1019"/>
        <v>00:00:00,00</v>
      </c>
      <c r="E243" s="154" t="str">
        <f t="shared" si="1020"/>
        <v>00:00:00,00</v>
      </c>
      <c r="F243" s="154" t="str">
        <f t="shared" si="1021"/>
        <v>00:00:00,00</v>
      </c>
      <c r="G243" s="154" t="str">
        <f t="shared" si="1022"/>
        <v>00:00:00,00</v>
      </c>
      <c r="H243" s="154" t="str">
        <f t="shared" si="1023"/>
        <v>00:00:00,00</v>
      </c>
      <c r="I243" s="154" t="str">
        <f t="shared" si="1024"/>
        <v>00:00:00,00</v>
      </c>
      <c r="J243" s="154" t="str">
        <f t="shared" si="1025"/>
        <v>00:00:00,00</v>
      </c>
      <c r="K243" s="154" t="str">
        <f t="shared" si="1026"/>
        <v>00:00:00,00</v>
      </c>
      <c r="L243" s="164">
        <f t="shared" si="1027"/>
        <v>0</v>
      </c>
      <c r="M243" s="164" t="str">
        <f t="shared" si="1028"/>
        <v>00</v>
      </c>
      <c r="N243" s="168">
        <f t="shared" si="1000"/>
        <v>0</v>
      </c>
      <c r="O243" s="164" t="str">
        <f t="shared" si="1029"/>
        <v/>
      </c>
      <c r="P243" s="171" t="str">
        <f t="shared" si="1001"/>
        <v>0:00,00</v>
      </c>
      <c r="Q243" s="171" t="str">
        <f t="shared" si="1002"/>
        <v>00:00,00</v>
      </c>
      <c r="R243" s="171" t="str">
        <f t="shared" si="1030"/>
        <v>00:00,</v>
      </c>
      <c r="S243" s="270"/>
      <c r="T243" s="270"/>
      <c r="U243" s="281"/>
      <c r="V243" s="281"/>
      <c r="W243" s="281"/>
      <c r="X243" s="281"/>
      <c r="Y243" s="264"/>
      <c r="Z243" s="264"/>
      <c r="AA243" s="264"/>
      <c r="AB243" s="264"/>
      <c r="AC243" s="65">
        <f t="shared" ref="AC243" si="1224">AJ241</f>
        <v>77</v>
      </c>
      <c r="AD243" s="65" t="str">
        <f t="shared" ref="AD243" si="1225">AK241</f>
        <v/>
      </c>
      <c r="AE243" s="65" t="s">
        <v>114</v>
      </c>
      <c r="AF243" s="246"/>
      <c r="AG243" s="246"/>
      <c r="AH243" s="246"/>
      <c r="AI243" s="244"/>
      <c r="AJ243" s="271"/>
      <c r="AK243" s="272"/>
      <c r="AL243" s="273"/>
      <c r="AM243" s="273"/>
      <c r="AN243" s="273"/>
      <c r="AO243" s="273"/>
      <c r="AP243" s="273"/>
      <c r="AQ243" s="273"/>
      <c r="AR243" s="273"/>
      <c r="AS243" s="274"/>
      <c r="AT243" s="274"/>
      <c r="AU243" s="274"/>
      <c r="AV243" s="274"/>
      <c r="AW243" s="274"/>
      <c r="AX243" s="274"/>
      <c r="AY243" s="274"/>
      <c r="AZ243" s="274"/>
      <c r="BA243" s="274"/>
      <c r="BB243" s="274"/>
      <c r="BC243" s="274"/>
      <c r="BD243" s="274"/>
      <c r="BE243" s="278"/>
      <c r="BF243" s="279"/>
      <c r="BG243" s="280"/>
      <c r="BH243" s="278"/>
      <c r="BI243" s="279"/>
      <c r="BJ243" s="279"/>
      <c r="BK243" s="280"/>
      <c r="BL243" s="74" t="str">
        <f>IF(AL241="","",AE243)</f>
        <v/>
      </c>
      <c r="BM243" s="163"/>
      <c r="BN243" s="163"/>
      <c r="BO243" s="163"/>
      <c r="BP243" s="163"/>
      <c r="BQ243" s="163"/>
      <c r="BR243" s="163"/>
      <c r="BS243" s="163"/>
      <c r="BT243" s="163"/>
      <c r="BU243" s="163"/>
      <c r="BV243" s="163"/>
      <c r="BW243" s="163"/>
      <c r="BX243" s="172"/>
      <c r="BY243" s="174" t="str">
        <f t="shared" si="1015"/>
        <v/>
      </c>
      <c r="BZ243" s="245"/>
      <c r="CA243" s="263"/>
    </row>
    <row r="244" spans="1:79" ht="19.8" customHeight="1" x14ac:dyDescent="0.3">
      <c r="A244" s="154" t="str">
        <f t="shared" si="1016"/>
        <v>00:00:00,00</v>
      </c>
      <c r="B244" s="154" t="str">
        <f t="shared" si="1017"/>
        <v>00:00:00,00</v>
      </c>
      <c r="C244" s="154" t="str">
        <f t="shared" si="1018"/>
        <v>00:00:00,00</v>
      </c>
      <c r="D244" s="154" t="str">
        <f t="shared" si="1019"/>
        <v>00:00:00,00</v>
      </c>
      <c r="E244" s="154" t="str">
        <f t="shared" si="1020"/>
        <v>00:00:00,00</v>
      </c>
      <c r="F244" s="154" t="str">
        <f t="shared" si="1021"/>
        <v>00:00:00,00</v>
      </c>
      <c r="G244" s="154" t="str">
        <f t="shared" si="1022"/>
        <v>00:00:00,00</v>
      </c>
      <c r="H244" s="154" t="str">
        <f t="shared" si="1023"/>
        <v>00:00:00,00</v>
      </c>
      <c r="I244" s="154" t="str">
        <f t="shared" si="1024"/>
        <v>00:00:00,00</v>
      </c>
      <c r="J244" s="154" t="str">
        <f t="shared" si="1025"/>
        <v>00:00:00,00</v>
      </c>
      <c r="K244" s="154" t="str">
        <f t="shared" si="1026"/>
        <v>00:00:00,00</v>
      </c>
      <c r="L244" s="164">
        <f t="shared" si="1027"/>
        <v>0</v>
      </c>
      <c r="M244" s="164" t="str">
        <f t="shared" si="1028"/>
        <v>00</v>
      </c>
      <c r="N244" s="168">
        <f t="shared" si="1000"/>
        <v>0</v>
      </c>
      <c r="O244" s="164" t="str">
        <f t="shared" si="1029"/>
        <v/>
      </c>
      <c r="P244" s="171" t="str">
        <f t="shared" si="1001"/>
        <v>0:00,00</v>
      </c>
      <c r="Q244" s="171" t="str">
        <f t="shared" si="1002"/>
        <v>00:00,00</v>
      </c>
      <c r="R244" s="171" t="str">
        <f t="shared" si="1030"/>
        <v>00:00,</v>
      </c>
      <c r="S244" s="270" t="str">
        <f t="shared" ref="S244" si="1226">U244&amp;V244&amp;W244&amp;X244</f>
        <v/>
      </c>
      <c r="T244" s="270" t="str">
        <f>U244&amp;V244&amp;W244&amp;X244&amp;BE244&amp;BH244</f>
        <v/>
      </c>
      <c r="U244" s="281" t="str">
        <f t="shared" ref="U244" si="1227">IF(Y244="","",RANK(Y244,$Y$13:$Y$372,1))</f>
        <v/>
      </c>
      <c r="V244" s="281" t="str">
        <f t="shared" ref="V244" si="1228">IF(Z244="","",RANK(Z244,$Z$13:$Z$372,1))</f>
        <v/>
      </c>
      <c r="W244" s="281" t="str">
        <f t="shared" ref="W244" si="1229">IF(AA244="","",RANK(AA244,$AA$13:$AA$372,1))</f>
        <v/>
      </c>
      <c r="X244" s="281" t="str">
        <f t="shared" ref="X244" si="1230">IF(AB244="","",RANK(AB244,$AB$13:$AB$372,1))</f>
        <v/>
      </c>
      <c r="Y244" s="264" t="str">
        <f t="shared" ref="Y244:AB244" si="1231">IFERROR(IF(AND($BE244=Y$12,$BH244=Y$11),$BZ244,""),"")</f>
        <v/>
      </c>
      <c r="Z244" s="264" t="str">
        <f t="shared" si="1231"/>
        <v/>
      </c>
      <c r="AA244" s="264" t="str">
        <f t="shared" si="1231"/>
        <v/>
      </c>
      <c r="AB244" s="264" t="str">
        <f t="shared" si="1231"/>
        <v/>
      </c>
      <c r="AC244" s="65">
        <f t="shared" ref="AC244" si="1232">AJ244</f>
        <v>78</v>
      </c>
      <c r="AD244" s="65" t="str">
        <f t="shared" ref="AD244" si="1233">AK244</f>
        <v/>
      </c>
      <c r="AE244" s="65" t="s">
        <v>112</v>
      </c>
      <c r="AF244" s="246" t="str">
        <f t="shared" ref="AF244" si="1234">BY244</f>
        <v/>
      </c>
      <c r="AG244" s="246" t="str">
        <f t="shared" ref="AG244" si="1235">BY245</f>
        <v/>
      </c>
      <c r="AH244" s="246" t="str">
        <f t="shared" ref="AH244" si="1236">BY246</f>
        <v/>
      </c>
      <c r="AI244" s="244">
        <f t="shared" ref="AI244" si="1237">IF(BZ244="",0,1)</f>
        <v>0</v>
      </c>
      <c r="AJ244" s="271">
        <v>78</v>
      </c>
      <c r="AK244" s="272" t="str">
        <f>IF(INDEX('ordem de passagem'!B$13:B$132,MATCH(ajuizamento!$AJ244,'ordem de passagem'!$A$13:$A$132))=0,"",INDEX('ordem de passagem'!B$13:B$132,MATCH(ajuizamento!$AJ244,'ordem de passagem'!$A$13:$A$132)))</f>
        <v/>
      </c>
      <c r="AL244" s="273" t="str">
        <f>IF(INDEX('ordem de passagem'!C$13:C$132,MATCH(ajuizamento!$AJ244,'ordem de passagem'!$A$13:$A$132))=0,"",INDEX('ordem de passagem'!C$13:C$132,MATCH(ajuizamento!$AJ244,'ordem de passagem'!$A$13:$A$132)))</f>
        <v/>
      </c>
      <c r="AM244" s="273"/>
      <c r="AN244" s="273"/>
      <c r="AO244" s="273"/>
      <c r="AP244" s="273"/>
      <c r="AQ244" s="273"/>
      <c r="AR244" s="273"/>
      <c r="AS244" s="274" t="str">
        <f>IF(INDEX('ordem de passagem'!D$13:D$132,MATCH(ajuizamento!$AJ244,'ordem de passagem'!$A$13:$A$132))=0,"",INDEX('ordem de passagem'!D$13:D$132,MATCH(ajuizamento!$AJ244,'ordem de passagem'!$A$13:$A$132)))</f>
        <v/>
      </c>
      <c r="AT244" s="274"/>
      <c r="AU244" s="274"/>
      <c r="AV244" s="274"/>
      <c r="AW244" s="274"/>
      <c r="AX244" s="274"/>
      <c r="AY244" s="274"/>
      <c r="AZ244" s="274" t="str">
        <f>IF(INDEX('ordem de passagem'!E$13:E$132,MATCH(ajuizamento!$AJ244,'ordem de passagem'!$A$13:$A$132))=0,"",INDEX('ordem de passagem'!E$13:E$132,MATCH(ajuizamento!$AJ244,'ordem de passagem'!$A$13:$A$132)))</f>
        <v/>
      </c>
      <c r="BA244" s="274"/>
      <c r="BB244" s="274"/>
      <c r="BC244" s="274"/>
      <c r="BD244" s="274"/>
      <c r="BE244" s="275" t="str">
        <f>IF(INDEX('ordem de passagem'!F$13:F$132,MATCH(ajuizamento!$AJ244,'ordem de passagem'!$A$13:$A$132))=0,"",INDEX('ordem de passagem'!F$13:F$132,MATCH(ajuizamento!$AJ244,'ordem de passagem'!$A$13:$A$132)))</f>
        <v/>
      </c>
      <c r="BF244" s="276"/>
      <c r="BG244" s="277"/>
      <c r="BH244" s="275" t="str">
        <f>IF(INDEX('ordem de passagem'!G$13:G$132,MATCH(ajuizamento!$AJ244,'ordem de passagem'!$A$13:$A$132))=0,"",INDEX('ordem de passagem'!G$13:G$132,MATCH(ajuizamento!$AJ244,'ordem de passagem'!$A$13:$A$132)))</f>
        <v/>
      </c>
      <c r="BI244" s="276"/>
      <c r="BJ244" s="276"/>
      <c r="BK244" s="277"/>
      <c r="BL244" s="74" t="str">
        <f>IF(AL244="","",AE244)</f>
        <v/>
      </c>
      <c r="BM244" s="162"/>
      <c r="BN244" s="162"/>
      <c r="BO244" s="162"/>
      <c r="BP244" s="162"/>
      <c r="BQ244" s="162"/>
      <c r="BR244" s="162"/>
      <c r="BS244" s="162"/>
      <c r="BT244" s="162"/>
      <c r="BU244" s="162"/>
      <c r="BV244" s="162"/>
      <c r="BW244" s="162"/>
      <c r="BX244" s="172"/>
      <c r="BY244" s="174" t="str">
        <f t="shared" si="1015"/>
        <v/>
      </c>
      <c r="BZ244" s="245" t="str">
        <f t="shared" si="1157"/>
        <v/>
      </c>
      <c r="CA244" s="263"/>
    </row>
    <row r="245" spans="1:79" ht="19.8" customHeight="1" x14ac:dyDescent="0.3">
      <c r="A245" s="154" t="str">
        <f t="shared" si="1016"/>
        <v>00:00:00,00</v>
      </c>
      <c r="B245" s="154" t="str">
        <f t="shared" si="1017"/>
        <v>00:00:00,00</v>
      </c>
      <c r="C245" s="154" t="str">
        <f t="shared" si="1018"/>
        <v>00:00:00,00</v>
      </c>
      <c r="D245" s="154" t="str">
        <f t="shared" si="1019"/>
        <v>00:00:00,00</v>
      </c>
      <c r="E245" s="154" t="str">
        <f t="shared" si="1020"/>
        <v>00:00:00,00</v>
      </c>
      <c r="F245" s="154" t="str">
        <f t="shared" si="1021"/>
        <v>00:00:00,00</v>
      </c>
      <c r="G245" s="154" t="str">
        <f t="shared" si="1022"/>
        <v>00:00:00,00</v>
      </c>
      <c r="H245" s="154" t="str">
        <f t="shared" si="1023"/>
        <v>00:00:00,00</v>
      </c>
      <c r="I245" s="154" t="str">
        <f t="shared" si="1024"/>
        <v>00:00:00,00</v>
      </c>
      <c r="J245" s="154" t="str">
        <f t="shared" si="1025"/>
        <v>00:00:00,00</v>
      </c>
      <c r="K245" s="154" t="str">
        <f t="shared" si="1026"/>
        <v>00:00:00,00</v>
      </c>
      <c r="L245" s="164">
        <f t="shared" si="1027"/>
        <v>0</v>
      </c>
      <c r="M245" s="164" t="str">
        <f t="shared" si="1028"/>
        <v>00</v>
      </c>
      <c r="N245" s="168">
        <f t="shared" si="1000"/>
        <v>0</v>
      </c>
      <c r="O245" s="164" t="str">
        <f t="shared" si="1029"/>
        <v/>
      </c>
      <c r="P245" s="171" t="str">
        <f t="shared" si="1001"/>
        <v>0:00,00</v>
      </c>
      <c r="Q245" s="171" t="str">
        <f t="shared" si="1002"/>
        <v>00:00,00</v>
      </c>
      <c r="R245" s="171" t="str">
        <f t="shared" si="1030"/>
        <v>00:00,</v>
      </c>
      <c r="S245" s="270"/>
      <c r="T245" s="270"/>
      <c r="U245" s="281"/>
      <c r="V245" s="281"/>
      <c r="W245" s="281"/>
      <c r="X245" s="281"/>
      <c r="Y245" s="264"/>
      <c r="Z245" s="264"/>
      <c r="AA245" s="264"/>
      <c r="AB245" s="264"/>
      <c r="AC245" s="65">
        <f t="shared" ref="AC245" si="1238">AJ244</f>
        <v>78</v>
      </c>
      <c r="AD245" s="65" t="str">
        <f t="shared" ref="AD245" si="1239">AK244</f>
        <v/>
      </c>
      <c r="AE245" s="65" t="s">
        <v>113</v>
      </c>
      <c r="AF245" s="246"/>
      <c r="AG245" s="246"/>
      <c r="AH245" s="246"/>
      <c r="AI245" s="244"/>
      <c r="AJ245" s="271"/>
      <c r="AK245" s="272"/>
      <c r="AL245" s="273"/>
      <c r="AM245" s="273"/>
      <c r="AN245" s="273"/>
      <c r="AO245" s="273"/>
      <c r="AP245" s="273"/>
      <c r="AQ245" s="273"/>
      <c r="AR245" s="273"/>
      <c r="AS245" s="274"/>
      <c r="AT245" s="274"/>
      <c r="AU245" s="274"/>
      <c r="AV245" s="274"/>
      <c r="AW245" s="274"/>
      <c r="AX245" s="274"/>
      <c r="AY245" s="274"/>
      <c r="AZ245" s="274"/>
      <c r="BA245" s="274"/>
      <c r="BB245" s="274"/>
      <c r="BC245" s="274"/>
      <c r="BD245" s="274"/>
      <c r="BE245" s="275"/>
      <c r="BF245" s="276"/>
      <c r="BG245" s="277"/>
      <c r="BH245" s="275"/>
      <c r="BI245" s="276"/>
      <c r="BJ245" s="276"/>
      <c r="BK245" s="277"/>
      <c r="BL245" s="74" t="str">
        <f>IF(AL244="","",AE245)</f>
        <v/>
      </c>
      <c r="BM245" s="163"/>
      <c r="BN245" s="163"/>
      <c r="BO245" s="163"/>
      <c r="BP245" s="163"/>
      <c r="BQ245" s="163"/>
      <c r="BR245" s="163"/>
      <c r="BS245" s="163"/>
      <c r="BT245" s="163"/>
      <c r="BU245" s="163"/>
      <c r="BV245" s="163"/>
      <c r="BW245" s="163"/>
      <c r="BX245" s="172"/>
      <c r="BY245" s="174" t="str">
        <f t="shared" si="1015"/>
        <v/>
      </c>
      <c r="BZ245" s="245"/>
      <c r="CA245" s="263"/>
    </row>
    <row r="246" spans="1:79" ht="19.8" customHeight="1" x14ac:dyDescent="0.3">
      <c r="A246" s="154" t="str">
        <f t="shared" si="1016"/>
        <v>00:00:00,00</v>
      </c>
      <c r="B246" s="154" t="str">
        <f t="shared" si="1017"/>
        <v>00:00:00,00</v>
      </c>
      <c r="C246" s="154" t="str">
        <f t="shared" si="1018"/>
        <v>00:00:00,00</v>
      </c>
      <c r="D246" s="154" t="str">
        <f t="shared" si="1019"/>
        <v>00:00:00,00</v>
      </c>
      <c r="E246" s="154" t="str">
        <f t="shared" si="1020"/>
        <v>00:00:00,00</v>
      </c>
      <c r="F246" s="154" t="str">
        <f t="shared" si="1021"/>
        <v>00:00:00,00</v>
      </c>
      <c r="G246" s="154" t="str">
        <f t="shared" si="1022"/>
        <v>00:00:00,00</v>
      </c>
      <c r="H246" s="154" t="str">
        <f t="shared" si="1023"/>
        <v>00:00:00,00</v>
      </c>
      <c r="I246" s="154" t="str">
        <f t="shared" si="1024"/>
        <v>00:00:00,00</v>
      </c>
      <c r="J246" s="154" t="str">
        <f t="shared" si="1025"/>
        <v>00:00:00,00</v>
      </c>
      <c r="K246" s="154" t="str">
        <f t="shared" si="1026"/>
        <v>00:00:00,00</v>
      </c>
      <c r="L246" s="164">
        <f t="shared" si="1027"/>
        <v>0</v>
      </c>
      <c r="M246" s="164" t="str">
        <f t="shared" si="1028"/>
        <v>00</v>
      </c>
      <c r="N246" s="168">
        <f t="shared" si="1000"/>
        <v>0</v>
      </c>
      <c r="O246" s="164" t="str">
        <f t="shared" si="1029"/>
        <v/>
      </c>
      <c r="P246" s="171" t="str">
        <f t="shared" si="1001"/>
        <v>0:00,00</v>
      </c>
      <c r="Q246" s="171" t="str">
        <f t="shared" si="1002"/>
        <v>00:00,00</v>
      </c>
      <c r="R246" s="171" t="str">
        <f t="shared" si="1030"/>
        <v>00:00,</v>
      </c>
      <c r="S246" s="270"/>
      <c r="T246" s="270"/>
      <c r="U246" s="281"/>
      <c r="V246" s="281"/>
      <c r="W246" s="281"/>
      <c r="X246" s="281"/>
      <c r="Y246" s="264"/>
      <c r="Z246" s="264"/>
      <c r="AA246" s="264"/>
      <c r="AB246" s="264"/>
      <c r="AC246" s="65">
        <f t="shared" ref="AC246" si="1240">AJ244</f>
        <v>78</v>
      </c>
      <c r="AD246" s="65" t="str">
        <f t="shared" ref="AD246" si="1241">AK244</f>
        <v/>
      </c>
      <c r="AE246" s="65" t="s">
        <v>114</v>
      </c>
      <c r="AF246" s="246"/>
      <c r="AG246" s="246"/>
      <c r="AH246" s="246"/>
      <c r="AI246" s="244"/>
      <c r="AJ246" s="271"/>
      <c r="AK246" s="272"/>
      <c r="AL246" s="273"/>
      <c r="AM246" s="273"/>
      <c r="AN246" s="273"/>
      <c r="AO246" s="273"/>
      <c r="AP246" s="273"/>
      <c r="AQ246" s="273"/>
      <c r="AR246" s="273"/>
      <c r="AS246" s="274"/>
      <c r="AT246" s="274"/>
      <c r="AU246" s="274"/>
      <c r="AV246" s="274"/>
      <c r="AW246" s="274"/>
      <c r="AX246" s="274"/>
      <c r="AY246" s="274"/>
      <c r="AZ246" s="274"/>
      <c r="BA246" s="274"/>
      <c r="BB246" s="274"/>
      <c r="BC246" s="274"/>
      <c r="BD246" s="274"/>
      <c r="BE246" s="278"/>
      <c r="BF246" s="279"/>
      <c r="BG246" s="280"/>
      <c r="BH246" s="278"/>
      <c r="BI246" s="279"/>
      <c r="BJ246" s="279"/>
      <c r="BK246" s="280"/>
      <c r="BL246" s="74" t="str">
        <f>IF(AL244="","",AE246)</f>
        <v/>
      </c>
      <c r="BM246" s="163"/>
      <c r="BN246" s="163"/>
      <c r="BO246" s="163"/>
      <c r="BP246" s="163"/>
      <c r="BQ246" s="163"/>
      <c r="BR246" s="163"/>
      <c r="BS246" s="163"/>
      <c r="BT246" s="163"/>
      <c r="BU246" s="163"/>
      <c r="BV246" s="163"/>
      <c r="BW246" s="163"/>
      <c r="BX246" s="172"/>
      <c r="BY246" s="174" t="str">
        <f t="shared" si="1015"/>
        <v/>
      </c>
      <c r="BZ246" s="245"/>
      <c r="CA246" s="263"/>
    </row>
    <row r="247" spans="1:79" ht="19.8" customHeight="1" x14ac:dyDescent="0.3">
      <c r="A247" s="154" t="str">
        <f t="shared" si="1016"/>
        <v>00:00:00,00</v>
      </c>
      <c r="B247" s="154" t="str">
        <f t="shared" si="1017"/>
        <v>00:00:00,00</v>
      </c>
      <c r="C247" s="154" t="str">
        <f t="shared" si="1018"/>
        <v>00:00:00,00</v>
      </c>
      <c r="D247" s="154" t="str">
        <f t="shared" si="1019"/>
        <v>00:00:00,00</v>
      </c>
      <c r="E247" s="154" t="str">
        <f t="shared" si="1020"/>
        <v>00:00:00,00</v>
      </c>
      <c r="F247" s="154" t="str">
        <f t="shared" si="1021"/>
        <v>00:00:00,00</v>
      </c>
      <c r="G247" s="154" t="str">
        <f t="shared" si="1022"/>
        <v>00:00:00,00</v>
      </c>
      <c r="H247" s="154" t="str">
        <f t="shared" si="1023"/>
        <v>00:00:00,00</v>
      </c>
      <c r="I247" s="154" t="str">
        <f t="shared" si="1024"/>
        <v>00:00:00,00</v>
      </c>
      <c r="J247" s="154" t="str">
        <f t="shared" si="1025"/>
        <v>00:00:00,00</v>
      </c>
      <c r="K247" s="154" t="str">
        <f t="shared" si="1026"/>
        <v>00:00:00,00</v>
      </c>
      <c r="L247" s="164">
        <f t="shared" si="1027"/>
        <v>0</v>
      </c>
      <c r="M247" s="164" t="str">
        <f t="shared" si="1028"/>
        <v>00</v>
      </c>
      <c r="N247" s="168">
        <f t="shared" si="1000"/>
        <v>0</v>
      </c>
      <c r="O247" s="164" t="str">
        <f t="shared" si="1029"/>
        <v/>
      </c>
      <c r="P247" s="171" t="str">
        <f t="shared" si="1001"/>
        <v>0:00,00</v>
      </c>
      <c r="Q247" s="171" t="str">
        <f t="shared" si="1002"/>
        <v>00:00,00</v>
      </c>
      <c r="R247" s="171" t="str">
        <f t="shared" si="1030"/>
        <v>00:00,</v>
      </c>
      <c r="S247" s="270" t="str">
        <f t="shared" ref="S247" si="1242">U247&amp;V247&amp;W247&amp;X247</f>
        <v/>
      </c>
      <c r="T247" s="270" t="str">
        <f>U247&amp;V247&amp;W247&amp;X247&amp;BE247&amp;BH247</f>
        <v/>
      </c>
      <c r="U247" s="281" t="str">
        <f t="shared" ref="U247" si="1243">IF(Y247="","",RANK(Y247,$Y$13:$Y$372,1))</f>
        <v/>
      </c>
      <c r="V247" s="281" t="str">
        <f t="shared" ref="V247" si="1244">IF(Z247="","",RANK(Z247,$Z$13:$Z$372,1))</f>
        <v/>
      </c>
      <c r="W247" s="281" t="str">
        <f t="shared" ref="W247" si="1245">IF(AA247="","",RANK(AA247,$AA$13:$AA$372,1))</f>
        <v/>
      </c>
      <c r="X247" s="281" t="str">
        <f t="shared" ref="X247" si="1246">IF(AB247="","",RANK(AB247,$AB$13:$AB$372,1))</f>
        <v/>
      </c>
      <c r="Y247" s="264" t="str">
        <f t="shared" ref="Y247:AB247" si="1247">IFERROR(IF(AND($BE247=Y$12,$BH247=Y$11),$BZ247,""),"")</f>
        <v/>
      </c>
      <c r="Z247" s="264" t="str">
        <f t="shared" si="1247"/>
        <v/>
      </c>
      <c r="AA247" s="264" t="str">
        <f t="shared" si="1247"/>
        <v/>
      </c>
      <c r="AB247" s="264" t="str">
        <f t="shared" si="1247"/>
        <v/>
      </c>
      <c r="AC247" s="65">
        <f t="shared" ref="AC247" si="1248">AJ247</f>
        <v>79</v>
      </c>
      <c r="AD247" s="65" t="str">
        <f t="shared" ref="AD247" si="1249">AK247</f>
        <v/>
      </c>
      <c r="AE247" s="65" t="s">
        <v>112</v>
      </c>
      <c r="AF247" s="246" t="str">
        <f t="shared" ref="AF247" si="1250">BY247</f>
        <v/>
      </c>
      <c r="AG247" s="246" t="str">
        <f t="shared" ref="AG247" si="1251">BY248</f>
        <v/>
      </c>
      <c r="AH247" s="246" t="str">
        <f t="shared" ref="AH247" si="1252">BY249</f>
        <v/>
      </c>
      <c r="AI247" s="244">
        <f t="shared" ref="AI247" si="1253">IF(BZ247="",0,1)</f>
        <v>0</v>
      </c>
      <c r="AJ247" s="271">
        <v>79</v>
      </c>
      <c r="AK247" s="272" t="str">
        <f>IF(INDEX('ordem de passagem'!B$13:B$132,MATCH(ajuizamento!$AJ247,'ordem de passagem'!$A$13:$A$132))=0,"",INDEX('ordem de passagem'!B$13:B$132,MATCH(ajuizamento!$AJ247,'ordem de passagem'!$A$13:$A$132)))</f>
        <v/>
      </c>
      <c r="AL247" s="273" t="str">
        <f>IF(INDEX('ordem de passagem'!C$13:C$132,MATCH(ajuizamento!$AJ247,'ordem de passagem'!$A$13:$A$132))=0,"",INDEX('ordem de passagem'!C$13:C$132,MATCH(ajuizamento!$AJ247,'ordem de passagem'!$A$13:$A$132)))</f>
        <v/>
      </c>
      <c r="AM247" s="273"/>
      <c r="AN247" s="273"/>
      <c r="AO247" s="273"/>
      <c r="AP247" s="273"/>
      <c r="AQ247" s="273"/>
      <c r="AR247" s="273"/>
      <c r="AS247" s="274" t="str">
        <f>IF(INDEX('ordem de passagem'!D$13:D$132,MATCH(ajuizamento!$AJ247,'ordem de passagem'!$A$13:$A$132))=0,"",INDEX('ordem de passagem'!D$13:D$132,MATCH(ajuizamento!$AJ247,'ordem de passagem'!$A$13:$A$132)))</f>
        <v/>
      </c>
      <c r="AT247" s="274"/>
      <c r="AU247" s="274"/>
      <c r="AV247" s="274"/>
      <c r="AW247" s="274"/>
      <c r="AX247" s="274"/>
      <c r="AY247" s="274"/>
      <c r="AZ247" s="274" t="str">
        <f>IF(INDEX('ordem de passagem'!E$13:E$132,MATCH(ajuizamento!$AJ247,'ordem de passagem'!$A$13:$A$132))=0,"",INDEX('ordem de passagem'!E$13:E$132,MATCH(ajuizamento!$AJ247,'ordem de passagem'!$A$13:$A$132)))</f>
        <v/>
      </c>
      <c r="BA247" s="274"/>
      <c r="BB247" s="274"/>
      <c r="BC247" s="274"/>
      <c r="BD247" s="274"/>
      <c r="BE247" s="275" t="str">
        <f>IF(INDEX('ordem de passagem'!F$13:F$132,MATCH(ajuizamento!$AJ247,'ordem de passagem'!$A$13:$A$132))=0,"",INDEX('ordem de passagem'!F$13:F$132,MATCH(ajuizamento!$AJ247,'ordem de passagem'!$A$13:$A$132)))</f>
        <v/>
      </c>
      <c r="BF247" s="276"/>
      <c r="BG247" s="277"/>
      <c r="BH247" s="275" t="str">
        <f>IF(INDEX('ordem de passagem'!G$13:G$132,MATCH(ajuizamento!$AJ247,'ordem de passagem'!$A$13:$A$132))=0,"",INDEX('ordem de passagem'!G$13:G$132,MATCH(ajuizamento!$AJ247,'ordem de passagem'!$A$13:$A$132)))</f>
        <v/>
      </c>
      <c r="BI247" s="276"/>
      <c r="BJ247" s="276"/>
      <c r="BK247" s="277"/>
      <c r="BL247" s="74" t="str">
        <f>IF(AL247="","",AE247)</f>
        <v/>
      </c>
      <c r="BM247" s="162"/>
      <c r="BN247" s="162"/>
      <c r="BO247" s="162"/>
      <c r="BP247" s="162"/>
      <c r="BQ247" s="162"/>
      <c r="BR247" s="162"/>
      <c r="BS247" s="162"/>
      <c r="BT247" s="162"/>
      <c r="BU247" s="162"/>
      <c r="BV247" s="162"/>
      <c r="BW247" s="162"/>
      <c r="BX247" s="172"/>
      <c r="BY247" s="174" t="str">
        <f t="shared" si="1015"/>
        <v/>
      </c>
      <c r="BZ247" s="245" t="str">
        <f t="shared" si="1157"/>
        <v/>
      </c>
      <c r="CA247" s="263"/>
    </row>
    <row r="248" spans="1:79" ht="19.8" customHeight="1" x14ac:dyDescent="0.3">
      <c r="A248" s="154" t="str">
        <f t="shared" si="1016"/>
        <v>00:00:00,00</v>
      </c>
      <c r="B248" s="154" t="str">
        <f t="shared" si="1017"/>
        <v>00:00:00,00</v>
      </c>
      <c r="C248" s="154" t="str">
        <f t="shared" si="1018"/>
        <v>00:00:00,00</v>
      </c>
      <c r="D248" s="154" t="str">
        <f t="shared" si="1019"/>
        <v>00:00:00,00</v>
      </c>
      <c r="E248" s="154" t="str">
        <f t="shared" si="1020"/>
        <v>00:00:00,00</v>
      </c>
      <c r="F248" s="154" t="str">
        <f t="shared" si="1021"/>
        <v>00:00:00,00</v>
      </c>
      <c r="G248" s="154" t="str">
        <f t="shared" si="1022"/>
        <v>00:00:00,00</v>
      </c>
      <c r="H248" s="154" t="str">
        <f t="shared" si="1023"/>
        <v>00:00:00,00</v>
      </c>
      <c r="I248" s="154" t="str">
        <f t="shared" si="1024"/>
        <v>00:00:00,00</v>
      </c>
      <c r="J248" s="154" t="str">
        <f t="shared" si="1025"/>
        <v>00:00:00,00</v>
      </c>
      <c r="K248" s="154" t="str">
        <f t="shared" si="1026"/>
        <v>00:00:00,00</v>
      </c>
      <c r="L248" s="164">
        <f t="shared" si="1027"/>
        <v>0</v>
      </c>
      <c r="M248" s="164" t="str">
        <f t="shared" si="1028"/>
        <v>00</v>
      </c>
      <c r="N248" s="168">
        <f t="shared" si="1000"/>
        <v>0</v>
      </c>
      <c r="O248" s="164" t="str">
        <f t="shared" si="1029"/>
        <v/>
      </c>
      <c r="P248" s="171" t="str">
        <f t="shared" si="1001"/>
        <v>0:00,00</v>
      </c>
      <c r="Q248" s="171" t="str">
        <f t="shared" si="1002"/>
        <v>00:00,00</v>
      </c>
      <c r="R248" s="171" t="str">
        <f t="shared" si="1030"/>
        <v>00:00,</v>
      </c>
      <c r="S248" s="270"/>
      <c r="T248" s="270"/>
      <c r="U248" s="281"/>
      <c r="V248" s="281"/>
      <c r="W248" s="281"/>
      <c r="X248" s="281"/>
      <c r="Y248" s="264"/>
      <c r="Z248" s="264"/>
      <c r="AA248" s="264"/>
      <c r="AB248" s="264"/>
      <c r="AC248" s="65">
        <f t="shared" ref="AC248" si="1254">AJ247</f>
        <v>79</v>
      </c>
      <c r="AD248" s="65" t="str">
        <f t="shared" ref="AD248" si="1255">AK247</f>
        <v/>
      </c>
      <c r="AE248" s="65" t="s">
        <v>113</v>
      </c>
      <c r="AF248" s="246"/>
      <c r="AG248" s="246"/>
      <c r="AH248" s="246"/>
      <c r="AI248" s="244"/>
      <c r="AJ248" s="271"/>
      <c r="AK248" s="272"/>
      <c r="AL248" s="273"/>
      <c r="AM248" s="273"/>
      <c r="AN248" s="273"/>
      <c r="AO248" s="273"/>
      <c r="AP248" s="273"/>
      <c r="AQ248" s="273"/>
      <c r="AR248" s="273"/>
      <c r="AS248" s="274"/>
      <c r="AT248" s="274"/>
      <c r="AU248" s="274"/>
      <c r="AV248" s="274"/>
      <c r="AW248" s="274"/>
      <c r="AX248" s="274"/>
      <c r="AY248" s="274"/>
      <c r="AZ248" s="274"/>
      <c r="BA248" s="274"/>
      <c r="BB248" s="274"/>
      <c r="BC248" s="274"/>
      <c r="BD248" s="274"/>
      <c r="BE248" s="275"/>
      <c r="BF248" s="276"/>
      <c r="BG248" s="277"/>
      <c r="BH248" s="275"/>
      <c r="BI248" s="276"/>
      <c r="BJ248" s="276"/>
      <c r="BK248" s="277"/>
      <c r="BL248" s="74" t="str">
        <f>IF(AL247="","",AE248)</f>
        <v/>
      </c>
      <c r="BM248" s="163"/>
      <c r="BN248" s="163"/>
      <c r="BO248" s="163"/>
      <c r="BP248" s="163"/>
      <c r="BQ248" s="163"/>
      <c r="BR248" s="163"/>
      <c r="BS248" s="163"/>
      <c r="BT248" s="163"/>
      <c r="BU248" s="163"/>
      <c r="BV248" s="163"/>
      <c r="BW248" s="163"/>
      <c r="BX248" s="172"/>
      <c r="BY248" s="174" t="str">
        <f t="shared" si="1015"/>
        <v/>
      </c>
      <c r="BZ248" s="245"/>
      <c r="CA248" s="263"/>
    </row>
    <row r="249" spans="1:79" ht="19.8" customHeight="1" x14ac:dyDescent="0.3">
      <c r="A249" s="154" t="str">
        <f t="shared" si="1016"/>
        <v>00:00:00,00</v>
      </c>
      <c r="B249" s="154" t="str">
        <f t="shared" si="1017"/>
        <v>00:00:00,00</v>
      </c>
      <c r="C249" s="154" t="str">
        <f t="shared" si="1018"/>
        <v>00:00:00,00</v>
      </c>
      <c r="D249" s="154" t="str">
        <f t="shared" si="1019"/>
        <v>00:00:00,00</v>
      </c>
      <c r="E249" s="154" t="str">
        <f t="shared" si="1020"/>
        <v>00:00:00,00</v>
      </c>
      <c r="F249" s="154" t="str">
        <f t="shared" si="1021"/>
        <v>00:00:00,00</v>
      </c>
      <c r="G249" s="154" t="str">
        <f t="shared" si="1022"/>
        <v>00:00:00,00</v>
      </c>
      <c r="H249" s="154" t="str">
        <f t="shared" si="1023"/>
        <v>00:00:00,00</v>
      </c>
      <c r="I249" s="154" t="str">
        <f t="shared" si="1024"/>
        <v>00:00:00,00</v>
      </c>
      <c r="J249" s="154" t="str">
        <f t="shared" si="1025"/>
        <v>00:00:00,00</v>
      </c>
      <c r="K249" s="154" t="str">
        <f t="shared" si="1026"/>
        <v>00:00:00,00</v>
      </c>
      <c r="L249" s="164">
        <f t="shared" si="1027"/>
        <v>0</v>
      </c>
      <c r="M249" s="164" t="str">
        <f t="shared" si="1028"/>
        <v>00</v>
      </c>
      <c r="N249" s="168">
        <f t="shared" si="1000"/>
        <v>0</v>
      </c>
      <c r="O249" s="164" t="str">
        <f t="shared" si="1029"/>
        <v/>
      </c>
      <c r="P249" s="171" t="str">
        <f t="shared" si="1001"/>
        <v>0:00,00</v>
      </c>
      <c r="Q249" s="171" t="str">
        <f t="shared" si="1002"/>
        <v>00:00,00</v>
      </c>
      <c r="R249" s="171" t="str">
        <f t="shared" si="1030"/>
        <v>00:00,</v>
      </c>
      <c r="S249" s="270"/>
      <c r="T249" s="270"/>
      <c r="U249" s="281"/>
      <c r="V249" s="281"/>
      <c r="W249" s="281"/>
      <c r="X249" s="281"/>
      <c r="Y249" s="264"/>
      <c r="Z249" s="264"/>
      <c r="AA249" s="264"/>
      <c r="AB249" s="264"/>
      <c r="AC249" s="65">
        <f t="shared" ref="AC249" si="1256">AJ247</f>
        <v>79</v>
      </c>
      <c r="AD249" s="65" t="str">
        <f t="shared" ref="AD249" si="1257">AK247</f>
        <v/>
      </c>
      <c r="AE249" s="65" t="s">
        <v>114</v>
      </c>
      <c r="AF249" s="246"/>
      <c r="AG249" s="246"/>
      <c r="AH249" s="246"/>
      <c r="AI249" s="244"/>
      <c r="AJ249" s="271"/>
      <c r="AK249" s="272"/>
      <c r="AL249" s="273"/>
      <c r="AM249" s="273"/>
      <c r="AN249" s="273"/>
      <c r="AO249" s="273"/>
      <c r="AP249" s="273"/>
      <c r="AQ249" s="273"/>
      <c r="AR249" s="273"/>
      <c r="AS249" s="274"/>
      <c r="AT249" s="274"/>
      <c r="AU249" s="274"/>
      <c r="AV249" s="274"/>
      <c r="AW249" s="274"/>
      <c r="AX249" s="274"/>
      <c r="AY249" s="274"/>
      <c r="AZ249" s="274"/>
      <c r="BA249" s="274"/>
      <c r="BB249" s="274"/>
      <c r="BC249" s="274"/>
      <c r="BD249" s="274"/>
      <c r="BE249" s="278"/>
      <c r="BF249" s="279"/>
      <c r="BG249" s="280"/>
      <c r="BH249" s="278"/>
      <c r="BI249" s="279"/>
      <c r="BJ249" s="279"/>
      <c r="BK249" s="280"/>
      <c r="BL249" s="74" t="str">
        <f>IF(AL247="","",AE249)</f>
        <v/>
      </c>
      <c r="BM249" s="163"/>
      <c r="BN249" s="163"/>
      <c r="BO249" s="163"/>
      <c r="BP249" s="163"/>
      <c r="BQ249" s="163"/>
      <c r="BR249" s="163"/>
      <c r="BS249" s="163"/>
      <c r="BT249" s="163"/>
      <c r="BU249" s="163"/>
      <c r="BV249" s="163"/>
      <c r="BW249" s="163"/>
      <c r="BX249" s="172"/>
      <c r="BY249" s="174" t="str">
        <f t="shared" si="1015"/>
        <v/>
      </c>
      <c r="BZ249" s="245"/>
      <c r="CA249" s="263"/>
    </row>
    <row r="250" spans="1:79" ht="19.8" customHeight="1" x14ac:dyDescent="0.3">
      <c r="A250" s="154" t="str">
        <f t="shared" si="1016"/>
        <v>00:00:00,00</v>
      </c>
      <c r="B250" s="154" t="str">
        <f t="shared" si="1017"/>
        <v>00:00:00,00</v>
      </c>
      <c r="C250" s="154" t="str">
        <f t="shared" si="1018"/>
        <v>00:00:00,00</v>
      </c>
      <c r="D250" s="154" t="str">
        <f t="shared" si="1019"/>
        <v>00:00:00,00</v>
      </c>
      <c r="E250" s="154" t="str">
        <f t="shared" si="1020"/>
        <v>00:00:00,00</v>
      </c>
      <c r="F250" s="154" t="str">
        <f t="shared" si="1021"/>
        <v>00:00:00,00</v>
      </c>
      <c r="G250" s="154" t="str">
        <f t="shared" si="1022"/>
        <v>00:00:00,00</v>
      </c>
      <c r="H250" s="154" t="str">
        <f t="shared" si="1023"/>
        <v>00:00:00,00</v>
      </c>
      <c r="I250" s="154" t="str">
        <f t="shared" si="1024"/>
        <v>00:00:00,00</v>
      </c>
      <c r="J250" s="154" t="str">
        <f t="shared" si="1025"/>
        <v>00:00:00,00</v>
      </c>
      <c r="K250" s="154" t="str">
        <f t="shared" si="1026"/>
        <v>00:00:00,00</v>
      </c>
      <c r="L250" s="164">
        <f t="shared" si="1027"/>
        <v>0</v>
      </c>
      <c r="M250" s="164" t="str">
        <f t="shared" si="1028"/>
        <v>00</v>
      </c>
      <c r="N250" s="168">
        <f t="shared" si="1000"/>
        <v>0</v>
      </c>
      <c r="O250" s="164" t="str">
        <f t="shared" si="1029"/>
        <v/>
      </c>
      <c r="P250" s="171" t="str">
        <f t="shared" si="1001"/>
        <v>0:00,00</v>
      </c>
      <c r="Q250" s="171" t="str">
        <f t="shared" si="1002"/>
        <v>00:00,00</v>
      </c>
      <c r="R250" s="171" t="str">
        <f t="shared" si="1030"/>
        <v>00:00,</v>
      </c>
      <c r="S250" s="270" t="str">
        <f t="shared" ref="S250" si="1258">U250&amp;V250&amp;W250&amp;X250</f>
        <v/>
      </c>
      <c r="T250" s="270" t="str">
        <f>U250&amp;V250&amp;W250&amp;X250&amp;BE250&amp;BH250</f>
        <v/>
      </c>
      <c r="U250" s="281" t="str">
        <f t="shared" ref="U250" si="1259">IF(Y250="","",RANK(Y250,$Y$13:$Y$372,1))</f>
        <v/>
      </c>
      <c r="V250" s="281" t="str">
        <f t="shared" ref="V250" si="1260">IF(Z250="","",RANK(Z250,$Z$13:$Z$372,1))</f>
        <v/>
      </c>
      <c r="W250" s="281" t="str">
        <f t="shared" ref="W250" si="1261">IF(AA250="","",RANK(AA250,$AA$13:$AA$372,1))</f>
        <v/>
      </c>
      <c r="X250" s="281" t="str">
        <f t="shared" ref="X250" si="1262">IF(AB250="","",RANK(AB250,$AB$13:$AB$372,1))</f>
        <v/>
      </c>
      <c r="Y250" s="264" t="str">
        <f t="shared" ref="Y250:AB250" si="1263">IFERROR(IF(AND($BE250=Y$12,$BH250=Y$11),$BZ250,""),"")</f>
        <v/>
      </c>
      <c r="Z250" s="264" t="str">
        <f t="shared" si="1263"/>
        <v/>
      </c>
      <c r="AA250" s="264" t="str">
        <f t="shared" si="1263"/>
        <v/>
      </c>
      <c r="AB250" s="264" t="str">
        <f t="shared" si="1263"/>
        <v/>
      </c>
      <c r="AC250" s="65">
        <f t="shared" ref="AC250" si="1264">AJ250</f>
        <v>80</v>
      </c>
      <c r="AD250" s="65" t="str">
        <f t="shared" ref="AD250" si="1265">AK250</f>
        <v/>
      </c>
      <c r="AE250" s="65" t="s">
        <v>112</v>
      </c>
      <c r="AF250" s="246" t="str">
        <f t="shared" ref="AF250" si="1266">BY250</f>
        <v/>
      </c>
      <c r="AG250" s="246" t="str">
        <f t="shared" ref="AG250" si="1267">BY251</f>
        <v/>
      </c>
      <c r="AH250" s="246" t="str">
        <f t="shared" ref="AH250" si="1268">BY252</f>
        <v/>
      </c>
      <c r="AI250" s="244">
        <f t="shared" ref="AI250" si="1269">IF(BZ250="",0,1)</f>
        <v>0</v>
      </c>
      <c r="AJ250" s="271">
        <v>80</v>
      </c>
      <c r="AK250" s="272" t="str">
        <f>IF(INDEX('ordem de passagem'!B$13:B$132,MATCH(ajuizamento!$AJ250,'ordem de passagem'!$A$13:$A$132))=0,"",INDEX('ordem de passagem'!B$13:B$132,MATCH(ajuizamento!$AJ250,'ordem de passagem'!$A$13:$A$132)))</f>
        <v/>
      </c>
      <c r="AL250" s="273" t="str">
        <f>IF(INDEX('ordem de passagem'!C$13:C$132,MATCH(ajuizamento!$AJ250,'ordem de passagem'!$A$13:$A$132))=0,"",INDEX('ordem de passagem'!C$13:C$132,MATCH(ajuizamento!$AJ250,'ordem de passagem'!$A$13:$A$132)))</f>
        <v/>
      </c>
      <c r="AM250" s="273"/>
      <c r="AN250" s="273"/>
      <c r="AO250" s="273"/>
      <c r="AP250" s="273"/>
      <c r="AQ250" s="273"/>
      <c r="AR250" s="273"/>
      <c r="AS250" s="274" t="str">
        <f>IF(INDEX('ordem de passagem'!D$13:D$132,MATCH(ajuizamento!$AJ250,'ordem de passagem'!$A$13:$A$132))=0,"",INDEX('ordem de passagem'!D$13:D$132,MATCH(ajuizamento!$AJ250,'ordem de passagem'!$A$13:$A$132)))</f>
        <v/>
      </c>
      <c r="AT250" s="274"/>
      <c r="AU250" s="274"/>
      <c r="AV250" s="274"/>
      <c r="AW250" s="274"/>
      <c r="AX250" s="274"/>
      <c r="AY250" s="274"/>
      <c r="AZ250" s="274" t="str">
        <f>IF(INDEX('ordem de passagem'!E$13:E$132,MATCH(ajuizamento!$AJ250,'ordem de passagem'!$A$13:$A$132))=0,"",INDEX('ordem de passagem'!E$13:E$132,MATCH(ajuizamento!$AJ250,'ordem de passagem'!$A$13:$A$132)))</f>
        <v/>
      </c>
      <c r="BA250" s="274"/>
      <c r="BB250" s="274"/>
      <c r="BC250" s="274"/>
      <c r="BD250" s="274"/>
      <c r="BE250" s="275" t="str">
        <f>IF(INDEX('ordem de passagem'!F$13:F$132,MATCH(ajuizamento!$AJ250,'ordem de passagem'!$A$13:$A$132))=0,"",INDEX('ordem de passagem'!F$13:F$132,MATCH(ajuizamento!$AJ250,'ordem de passagem'!$A$13:$A$132)))</f>
        <v/>
      </c>
      <c r="BF250" s="276"/>
      <c r="BG250" s="277"/>
      <c r="BH250" s="275" t="str">
        <f>IF(INDEX('ordem de passagem'!G$13:G$132,MATCH(ajuizamento!$AJ250,'ordem de passagem'!$A$13:$A$132))=0,"",INDEX('ordem de passagem'!G$13:G$132,MATCH(ajuizamento!$AJ250,'ordem de passagem'!$A$13:$A$132)))</f>
        <v/>
      </c>
      <c r="BI250" s="276"/>
      <c r="BJ250" s="276"/>
      <c r="BK250" s="277"/>
      <c r="BL250" s="74" t="str">
        <f>IF(AL250="","",AE250)</f>
        <v/>
      </c>
      <c r="BM250" s="162"/>
      <c r="BN250" s="162"/>
      <c r="BO250" s="162"/>
      <c r="BP250" s="162"/>
      <c r="BQ250" s="162"/>
      <c r="BR250" s="162"/>
      <c r="BS250" s="162"/>
      <c r="BT250" s="162"/>
      <c r="BU250" s="162"/>
      <c r="BV250" s="162"/>
      <c r="BW250" s="162"/>
      <c r="BX250" s="172"/>
      <c r="BY250" s="174" t="str">
        <f t="shared" si="1015"/>
        <v/>
      </c>
      <c r="BZ250" s="245" t="str">
        <f t="shared" si="1157"/>
        <v/>
      </c>
      <c r="CA250" s="263"/>
    </row>
    <row r="251" spans="1:79" ht="19.8" customHeight="1" x14ac:dyDescent="0.3">
      <c r="A251" s="154" t="str">
        <f t="shared" si="1016"/>
        <v>00:00:00,00</v>
      </c>
      <c r="B251" s="154" t="str">
        <f t="shared" si="1017"/>
        <v>00:00:00,00</v>
      </c>
      <c r="C251" s="154" t="str">
        <f t="shared" si="1018"/>
        <v>00:00:00,00</v>
      </c>
      <c r="D251" s="154" t="str">
        <f t="shared" si="1019"/>
        <v>00:00:00,00</v>
      </c>
      <c r="E251" s="154" t="str">
        <f t="shared" si="1020"/>
        <v>00:00:00,00</v>
      </c>
      <c r="F251" s="154" t="str">
        <f t="shared" si="1021"/>
        <v>00:00:00,00</v>
      </c>
      <c r="G251" s="154" t="str">
        <f t="shared" si="1022"/>
        <v>00:00:00,00</v>
      </c>
      <c r="H251" s="154" t="str">
        <f t="shared" si="1023"/>
        <v>00:00:00,00</v>
      </c>
      <c r="I251" s="154" t="str">
        <f t="shared" si="1024"/>
        <v>00:00:00,00</v>
      </c>
      <c r="J251" s="154" t="str">
        <f t="shared" si="1025"/>
        <v>00:00:00,00</v>
      </c>
      <c r="K251" s="154" t="str">
        <f t="shared" si="1026"/>
        <v>00:00:00,00</v>
      </c>
      <c r="L251" s="164">
        <f t="shared" si="1027"/>
        <v>0</v>
      </c>
      <c r="M251" s="164" t="str">
        <f t="shared" si="1028"/>
        <v>00</v>
      </c>
      <c r="N251" s="168">
        <f t="shared" si="1000"/>
        <v>0</v>
      </c>
      <c r="O251" s="164" t="str">
        <f t="shared" si="1029"/>
        <v/>
      </c>
      <c r="P251" s="171" t="str">
        <f t="shared" si="1001"/>
        <v>0:00,00</v>
      </c>
      <c r="Q251" s="171" t="str">
        <f t="shared" si="1002"/>
        <v>00:00,00</v>
      </c>
      <c r="R251" s="171" t="str">
        <f t="shared" si="1030"/>
        <v>00:00,</v>
      </c>
      <c r="S251" s="270"/>
      <c r="T251" s="270"/>
      <c r="U251" s="281"/>
      <c r="V251" s="281"/>
      <c r="W251" s="281"/>
      <c r="X251" s="281"/>
      <c r="Y251" s="264"/>
      <c r="Z251" s="264"/>
      <c r="AA251" s="264"/>
      <c r="AB251" s="264"/>
      <c r="AC251" s="65">
        <f t="shared" ref="AC251" si="1270">AJ250</f>
        <v>80</v>
      </c>
      <c r="AD251" s="65" t="str">
        <f t="shared" ref="AD251" si="1271">AK250</f>
        <v/>
      </c>
      <c r="AE251" s="65" t="s">
        <v>113</v>
      </c>
      <c r="AF251" s="246"/>
      <c r="AG251" s="246"/>
      <c r="AH251" s="246"/>
      <c r="AI251" s="244"/>
      <c r="AJ251" s="271"/>
      <c r="AK251" s="272"/>
      <c r="AL251" s="273"/>
      <c r="AM251" s="273"/>
      <c r="AN251" s="273"/>
      <c r="AO251" s="273"/>
      <c r="AP251" s="273"/>
      <c r="AQ251" s="273"/>
      <c r="AR251" s="273"/>
      <c r="AS251" s="274"/>
      <c r="AT251" s="274"/>
      <c r="AU251" s="274"/>
      <c r="AV251" s="274"/>
      <c r="AW251" s="274"/>
      <c r="AX251" s="274"/>
      <c r="AY251" s="274"/>
      <c r="AZ251" s="274"/>
      <c r="BA251" s="274"/>
      <c r="BB251" s="274"/>
      <c r="BC251" s="274"/>
      <c r="BD251" s="274"/>
      <c r="BE251" s="275"/>
      <c r="BF251" s="276"/>
      <c r="BG251" s="277"/>
      <c r="BH251" s="275"/>
      <c r="BI251" s="276"/>
      <c r="BJ251" s="276"/>
      <c r="BK251" s="277"/>
      <c r="BL251" s="74" t="str">
        <f>IF(AL250="","",AE251)</f>
        <v/>
      </c>
      <c r="BM251" s="163"/>
      <c r="BN251" s="163"/>
      <c r="BO251" s="163"/>
      <c r="BP251" s="163"/>
      <c r="BQ251" s="163"/>
      <c r="BR251" s="163"/>
      <c r="BS251" s="163"/>
      <c r="BT251" s="163"/>
      <c r="BU251" s="163"/>
      <c r="BV251" s="163"/>
      <c r="BW251" s="163"/>
      <c r="BX251" s="172"/>
      <c r="BY251" s="174" t="str">
        <f t="shared" si="1015"/>
        <v/>
      </c>
      <c r="BZ251" s="245"/>
      <c r="CA251" s="263"/>
    </row>
    <row r="252" spans="1:79" ht="19.8" customHeight="1" x14ac:dyDescent="0.3">
      <c r="A252" s="154" t="str">
        <f t="shared" si="1016"/>
        <v>00:00:00,00</v>
      </c>
      <c r="B252" s="154" t="str">
        <f t="shared" si="1017"/>
        <v>00:00:00,00</v>
      </c>
      <c r="C252" s="154" t="str">
        <f t="shared" si="1018"/>
        <v>00:00:00,00</v>
      </c>
      <c r="D252" s="154" t="str">
        <f t="shared" si="1019"/>
        <v>00:00:00,00</v>
      </c>
      <c r="E252" s="154" t="str">
        <f t="shared" si="1020"/>
        <v>00:00:00,00</v>
      </c>
      <c r="F252" s="154" t="str">
        <f t="shared" si="1021"/>
        <v>00:00:00,00</v>
      </c>
      <c r="G252" s="154" t="str">
        <f t="shared" si="1022"/>
        <v>00:00:00,00</v>
      </c>
      <c r="H252" s="154" t="str">
        <f t="shared" si="1023"/>
        <v>00:00:00,00</v>
      </c>
      <c r="I252" s="154" t="str">
        <f t="shared" si="1024"/>
        <v>00:00:00,00</v>
      </c>
      <c r="J252" s="154" t="str">
        <f t="shared" si="1025"/>
        <v>00:00:00,00</v>
      </c>
      <c r="K252" s="154" t="str">
        <f t="shared" si="1026"/>
        <v>00:00:00,00</v>
      </c>
      <c r="L252" s="164">
        <f t="shared" si="1027"/>
        <v>0</v>
      </c>
      <c r="M252" s="164" t="str">
        <f t="shared" si="1028"/>
        <v>00</v>
      </c>
      <c r="N252" s="168">
        <f t="shared" si="1000"/>
        <v>0</v>
      </c>
      <c r="O252" s="164" t="str">
        <f t="shared" si="1029"/>
        <v/>
      </c>
      <c r="P252" s="171" t="str">
        <f t="shared" si="1001"/>
        <v>0:00,00</v>
      </c>
      <c r="Q252" s="171" t="str">
        <f t="shared" si="1002"/>
        <v>00:00,00</v>
      </c>
      <c r="R252" s="171" t="str">
        <f t="shared" si="1030"/>
        <v>00:00,</v>
      </c>
      <c r="S252" s="270"/>
      <c r="T252" s="270"/>
      <c r="U252" s="281"/>
      <c r="V252" s="281"/>
      <c r="W252" s="281"/>
      <c r="X252" s="281"/>
      <c r="Y252" s="264"/>
      <c r="Z252" s="264"/>
      <c r="AA252" s="264"/>
      <c r="AB252" s="264"/>
      <c r="AC252" s="65">
        <f t="shared" ref="AC252" si="1272">AJ250</f>
        <v>80</v>
      </c>
      <c r="AD252" s="65" t="str">
        <f t="shared" ref="AD252" si="1273">AK250</f>
        <v/>
      </c>
      <c r="AE252" s="65" t="s">
        <v>114</v>
      </c>
      <c r="AF252" s="246"/>
      <c r="AG252" s="246"/>
      <c r="AH252" s="246"/>
      <c r="AI252" s="244"/>
      <c r="AJ252" s="271"/>
      <c r="AK252" s="272"/>
      <c r="AL252" s="273"/>
      <c r="AM252" s="273"/>
      <c r="AN252" s="273"/>
      <c r="AO252" s="273"/>
      <c r="AP252" s="273"/>
      <c r="AQ252" s="273"/>
      <c r="AR252" s="273"/>
      <c r="AS252" s="274"/>
      <c r="AT252" s="274"/>
      <c r="AU252" s="274"/>
      <c r="AV252" s="274"/>
      <c r="AW252" s="274"/>
      <c r="AX252" s="274"/>
      <c r="AY252" s="274"/>
      <c r="AZ252" s="274"/>
      <c r="BA252" s="274"/>
      <c r="BB252" s="274"/>
      <c r="BC252" s="274"/>
      <c r="BD252" s="274"/>
      <c r="BE252" s="278"/>
      <c r="BF252" s="279"/>
      <c r="BG252" s="280"/>
      <c r="BH252" s="278"/>
      <c r="BI252" s="279"/>
      <c r="BJ252" s="279"/>
      <c r="BK252" s="280"/>
      <c r="BL252" s="74" t="str">
        <f>IF(AL250="","",AE252)</f>
        <v/>
      </c>
      <c r="BM252" s="163"/>
      <c r="BN252" s="163"/>
      <c r="BO252" s="163"/>
      <c r="BP252" s="163"/>
      <c r="BQ252" s="163"/>
      <c r="BR252" s="163"/>
      <c r="BS252" s="163"/>
      <c r="BT252" s="163"/>
      <c r="BU252" s="163"/>
      <c r="BV252" s="163"/>
      <c r="BW252" s="163"/>
      <c r="BX252" s="172"/>
      <c r="BY252" s="174" t="str">
        <f t="shared" si="1015"/>
        <v/>
      </c>
      <c r="BZ252" s="245"/>
      <c r="CA252" s="263"/>
    </row>
    <row r="253" spans="1:79" ht="19.8" customHeight="1" x14ac:dyDescent="0.3">
      <c r="A253" s="154" t="str">
        <f t="shared" si="1016"/>
        <v>00:00:00,00</v>
      </c>
      <c r="B253" s="154" t="str">
        <f t="shared" si="1017"/>
        <v>00:00:00,00</v>
      </c>
      <c r="C253" s="154" t="str">
        <f t="shared" si="1018"/>
        <v>00:00:00,00</v>
      </c>
      <c r="D253" s="154" t="str">
        <f t="shared" si="1019"/>
        <v>00:00:00,00</v>
      </c>
      <c r="E253" s="154" t="str">
        <f t="shared" si="1020"/>
        <v>00:00:00,00</v>
      </c>
      <c r="F253" s="154" t="str">
        <f t="shared" si="1021"/>
        <v>00:00:00,00</v>
      </c>
      <c r="G253" s="154" t="str">
        <f t="shared" si="1022"/>
        <v>00:00:00,00</v>
      </c>
      <c r="H253" s="154" t="str">
        <f t="shared" si="1023"/>
        <v>00:00:00,00</v>
      </c>
      <c r="I253" s="154" t="str">
        <f t="shared" si="1024"/>
        <v>00:00:00,00</v>
      </c>
      <c r="J253" s="154" t="str">
        <f t="shared" si="1025"/>
        <v>00:00:00,00</v>
      </c>
      <c r="K253" s="154" t="str">
        <f t="shared" si="1026"/>
        <v>00:00:00,00</v>
      </c>
      <c r="L253" s="164">
        <f t="shared" si="1027"/>
        <v>0</v>
      </c>
      <c r="M253" s="164" t="str">
        <f t="shared" si="1028"/>
        <v>00</v>
      </c>
      <c r="N253" s="168">
        <f t="shared" si="1000"/>
        <v>0</v>
      </c>
      <c r="O253" s="164" t="str">
        <f t="shared" si="1029"/>
        <v/>
      </c>
      <c r="P253" s="171" t="str">
        <f t="shared" si="1001"/>
        <v>0:00,00</v>
      </c>
      <c r="Q253" s="171" t="str">
        <f t="shared" si="1002"/>
        <v>00:00,00</v>
      </c>
      <c r="R253" s="171" t="str">
        <f t="shared" si="1030"/>
        <v>00:00,</v>
      </c>
      <c r="S253" s="270" t="str">
        <f t="shared" ref="S253" si="1274">U253&amp;V253&amp;W253&amp;X253</f>
        <v/>
      </c>
      <c r="T253" s="270" t="str">
        <f>U253&amp;V253&amp;W253&amp;X253&amp;BE253&amp;BH253</f>
        <v/>
      </c>
      <c r="U253" s="281" t="str">
        <f t="shared" ref="U253" si="1275">IF(Y253="","",RANK(Y253,$Y$13:$Y$372,1))</f>
        <v/>
      </c>
      <c r="V253" s="281" t="str">
        <f t="shared" ref="V253" si="1276">IF(Z253="","",RANK(Z253,$Z$13:$Z$372,1))</f>
        <v/>
      </c>
      <c r="W253" s="281" t="str">
        <f t="shared" ref="W253" si="1277">IF(AA253="","",RANK(AA253,$AA$13:$AA$372,1))</f>
        <v/>
      </c>
      <c r="X253" s="281" t="str">
        <f t="shared" ref="X253" si="1278">IF(AB253="","",RANK(AB253,$AB$13:$AB$372,1))</f>
        <v/>
      </c>
      <c r="Y253" s="264" t="str">
        <f t="shared" ref="Y253:AB253" si="1279">IFERROR(IF(AND($BE253=Y$12,$BH253=Y$11),$BZ253,""),"")</f>
        <v/>
      </c>
      <c r="Z253" s="264" t="str">
        <f t="shared" si="1279"/>
        <v/>
      </c>
      <c r="AA253" s="264" t="str">
        <f t="shared" si="1279"/>
        <v/>
      </c>
      <c r="AB253" s="264" t="str">
        <f t="shared" si="1279"/>
        <v/>
      </c>
      <c r="AC253" s="65">
        <f t="shared" ref="AC253" si="1280">AJ253</f>
        <v>81</v>
      </c>
      <c r="AD253" s="65" t="str">
        <f t="shared" ref="AD253" si="1281">AK253</f>
        <v/>
      </c>
      <c r="AE253" s="65" t="s">
        <v>112</v>
      </c>
      <c r="AF253" s="246" t="str">
        <f t="shared" ref="AF253" si="1282">BY253</f>
        <v/>
      </c>
      <c r="AG253" s="246" t="str">
        <f t="shared" ref="AG253" si="1283">BY254</f>
        <v/>
      </c>
      <c r="AH253" s="246" t="str">
        <f t="shared" ref="AH253" si="1284">BY255</f>
        <v/>
      </c>
      <c r="AI253" s="244">
        <f t="shared" ref="AI253" si="1285">IF(BZ253="",0,1)</f>
        <v>0</v>
      </c>
      <c r="AJ253" s="271">
        <v>81</v>
      </c>
      <c r="AK253" s="272" t="str">
        <f>IF(INDEX('ordem de passagem'!B$13:B$132,MATCH(ajuizamento!$AJ253,'ordem de passagem'!$A$13:$A$132))=0,"",INDEX('ordem de passagem'!B$13:B$132,MATCH(ajuizamento!$AJ253,'ordem de passagem'!$A$13:$A$132)))</f>
        <v/>
      </c>
      <c r="AL253" s="273" t="str">
        <f>IF(INDEX('ordem de passagem'!C$13:C$132,MATCH(ajuizamento!$AJ253,'ordem de passagem'!$A$13:$A$132))=0,"",INDEX('ordem de passagem'!C$13:C$132,MATCH(ajuizamento!$AJ253,'ordem de passagem'!$A$13:$A$132)))</f>
        <v/>
      </c>
      <c r="AM253" s="273"/>
      <c r="AN253" s="273"/>
      <c r="AO253" s="273"/>
      <c r="AP253" s="273"/>
      <c r="AQ253" s="273"/>
      <c r="AR253" s="273"/>
      <c r="AS253" s="274" t="str">
        <f>IF(INDEX('ordem de passagem'!D$13:D$132,MATCH(ajuizamento!$AJ253,'ordem de passagem'!$A$13:$A$132))=0,"",INDEX('ordem de passagem'!D$13:D$132,MATCH(ajuizamento!$AJ253,'ordem de passagem'!$A$13:$A$132)))</f>
        <v/>
      </c>
      <c r="AT253" s="274"/>
      <c r="AU253" s="274"/>
      <c r="AV253" s="274"/>
      <c r="AW253" s="274"/>
      <c r="AX253" s="274"/>
      <c r="AY253" s="274"/>
      <c r="AZ253" s="274" t="str">
        <f>IF(INDEX('ordem de passagem'!E$13:E$132,MATCH(ajuizamento!$AJ253,'ordem de passagem'!$A$13:$A$132))=0,"",INDEX('ordem de passagem'!E$13:E$132,MATCH(ajuizamento!$AJ253,'ordem de passagem'!$A$13:$A$132)))</f>
        <v/>
      </c>
      <c r="BA253" s="274"/>
      <c r="BB253" s="274"/>
      <c r="BC253" s="274"/>
      <c r="BD253" s="274"/>
      <c r="BE253" s="275" t="str">
        <f>IF(INDEX('ordem de passagem'!F$13:F$132,MATCH(ajuizamento!$AJ253,'ordem de passagem'!$A$13:$A$132))=0,"",INDEX('ordem de passagem'!F$13:F$132,MATCH(ajuizamento!$AJ253,'ordem de passagem'!$A$13:$A$132)))</f>
        <v/>
      </c>
      <c r="BF253" s="276"/>
      <c r="BG253" s="277"/>
      <c r="BH253" s="275" t="str">
        <f>IF(INDEX('ordem de passagem'!G$13:G$132,MATCH(ajuizamento!$AJ253,'ordem de passagem'!$A$13:$A$132))=0,"",INDEX('ordem de passagem'!G$13:G$132,MATCH(ajuizamento!$AJ253,'ordem de passagem'!$A$13:$A$132)))</f>
        <v/>
      </c>
      <c r="BI253" s="276"/>
      <c r="BJ253" s="276"/>
      <c r="BK253" s="277"/>
      <c r="BL253" s="74" t="str">
        <f>IF(AL253="","",AE253)</f>
        <v/>
      </c>
      <c r="BM253" s="162"/>
      <c r="BN253" s="162"/>
      <c r="BO253" s="162"/>
      <c r="BP253" s="162"/>
      <c r="BQ253" s="162"/>
      <c r="BR253" s="162"/>
      <c r="BS253" s="162"/>
      <c r="BT253" s="162"/>
      <c r="BU253" s="162"/>
      <c r="BV253" s="162"/>
      <c r="BW253" s="162"/>
      <c r="BX253" s="172"/>
      <c r="BY253" s="174" t="str">
        <f t="shared" si="1015"/>
        <v/>
      </c>
      <c r="BZ253" s="245" t="str">
        <f t="shared" si="1157"/>
        <v/>
      </c>
      <c r="CA253" s="263"/>
    </row>
    <row r="254" spans="1:79" ht="19.8" customHeight="1" x14ac:dyDescent="0.3">
      <c r="A254" s="154" t="str">
        <f t="shared" si="1016"/>
        <v>00:00:00,00</v>
      </c>
      <c r="B254" s="154" t="str">
        <f t="shared" si="1017"/>
        <v>00:00:00,00</v>
      </c>
      <c r="C254" s="154" t="str">
        <f t="shared" si="1018"/>
        <v>00:00:00,00</v>
      </c>
      <c r="D254" s="154" t="str">
        <f t="shared" si="1019"/>
        <v>00:00:00,00</v>
      </c>
      <c r="E254" s="154" t="str">
        <f t="shared" si="1020"/>
        <v>00:00:00,00</v>
      </c>
      <c r="F254" s="154" t="str">
        <f t="shared" si="1021"/>
        <v>00:00:00,00</v>
      </c>
      <c r="G254" s="154" t="str">
        <f t="shared" si="1022"/>
        <v>00:00:00,00</v>
      </c>
      <c r="H254" s="154" t="str">
        <f t="shared" si="1023"/>
        <v>00:00:00,00</v>
      </c>
      <c r="I254" s="154" t="str">
        <f t="shared" si="1024"/>
        <v>00:00:00,00</v>
      </c>
      <c r="J254" s="154" t="str">
        <f t="shared" si="1025"/>
        <v>00:00:00,00</v>
      </c>
      <c r="K254" s="154" t="str">
        <f t="shared" si="1026"/>
        <v>00:00:00,00</v>
      </c>
      <c r="L254" s="164">
        <f t="shared" si="1027"/>
        <v>0</v>
      </c>
      <c r="M254" s="164" t="str">
        <f t="shared" si="1028"/>
        <v>00</v>
      </c>
      <c r="N254" s="168">
        <f t="shared" si="1000"/>
        <v>0</v>
      </c>
      <c r="O254" s="164" t="str">
        <f t="shared" si="1029"/>
        <v/>
      </c>
      <c r="P254" s="171" t="str">
        <f t="shared" si="1001"/>
        <v>0:00,00</v>
      </c>
      <c r="Q254" s="171" t="str">
        <f t="shared" si="1002"/>
        <v>00:00,00</v>
      </c>
      <c r="R254" s="171" t="str">
        <f t="shared" si="1030"/>
        <v>00:00,</v>
      </c>
      <c r="S254" s="270"/>
      <c r="T254" s="270"/>
      <c r="U254" s="281"/>
      <c r="V254" s="281"/>
      <c r="W254" s="281"/>
      <c r="X254" s="281"/>
      <c r="Y254" s="264"/>
      <c r="Z254" s="264"/>
      <c r="AA254" s="264"/>
      <c r="AB254" s="264"/>
      <c r="AC254" s="65">
        <f t="shared" ref="AC254" si="1286">AJ253</f>
        <v>81</v>
      </c>
      <c r="AD254" s="65" t="str">
        <f t="shared" ref="AD254" si="1287">AK253</f>
        <v/>
      </c>
      <c r="AE254" s="65" t="s">
        <v>113</v>
      </c>
      <c r="AF254" s="246"/>
      <c r="AG254" s="246"/>
      <c r="AH254" s="246"/>
      <c r="AI254" s="244"/>
      <c r="AJ254" s="271"/>
      <c r="AK254" s="272"/>
      <c r="AL254" s="273"/>
      <c r="AM254" s="273"/>
      <c r="AN254" s="273"/>
      <c r="AO254" s="273"/>
      <c r="AP254" s="273"/>
      <c r="AQ254" s="273"/>
      <c r="AR254" s="273"/>
      <c r="AS254" s="274"/>
      <c r="AT254" s="274"/>
      <c r="AU254" s="274"/>
      <c r="AV254" s="274"/>
      <c r="AW254" s="274"/>
      <c r="AX254" s="274"/>
      <c r="AY254" s="274"/>
      <c r="AZ254" s="274"/>
      <c r="BA254" s="274"/>
      <c r="BB254" s="274"/>
      <c r="BC254" s="274"/>
      <c r="BD254" s="274"/>
      <c r="BE254" s="275"/>
      <c r="BF254" s="276"/>
      <c r="BG254" s="277"/>
      <c r="BH254" s="275"/>
      <c r="BI254" s="276"/>
      <c r="BJ254" s="276"/>
      <c r="BK254" s="277"/>
      <c r="BL254" s="74" t="str">
        <f>IF(AL253="","",AE254)</f>
        <v/>
      </c>
      <c r="BM254" s="163"/>
      <c r="BN254" s="163"/>
      <c r="BO254" s="163"/>
      <c r="BP254" s="163"/>
      <c r="BQ254" s="163"/>
      <c r="BR254" s="163"/>
      <c r="BS254" s="163"/>
      <c r="BT254" s="163"/>
      <c r="BU254" s="163"/>
      <c r="BV254" s="163"/>
      <c r="BW254" s="163"/>
      <c r="BX254" s="172"/>
      <c r="BY254" s="174" t="str">
        <f t="shared" si="1015"/>
        <v/>
      </c>
      <c r="BZ254" s="245"/>
      <c r="CA254" s="263"/>
    </row>
    <row r="255" spans="1:79" ht="19.8" customHeight="1" x14ac:dyDescent="0.3">
      <c r="A255" s="154" t="str">
        <f t="shared" si="1016"/>
        <v>00:00:00,00</v>
      </c>
      <c r="B255" s="154" t="str">
        <f t="shared" si="1017"/>
        <v>00:00:00,00</v>
      </c>
      <c r="C255" s="154" t="str">
        <f t="shared" si="1018"/>
        <v>00:00:00,00</v>
      </c>
      <c r="D255" s="154" t="str">
        <f t="shared" si="1019"/>
        <v>00:00:00,00</v>
      </c>
      <c r="E255" s="154" t="str">
        <f t="shared" si="1020"/>
        <v>00:00:00,00</v>
      </c>
      <c r="F255" s="154" t="str">
        <f t="shared" si="1021"/>
        <v>00:00:00,00</v>
      </c>
      <c r="G255" s="154" t="str">
        <f t="shared" si="1022"/>
        <v>00:00:00,00</v>
      </c>
      <c r="H255" s="154" t="str">
        <f t="shared" si="1023"/>
        <v>00:00:00,00</v>
      </c>
      <c r="I255" s="154" t="str">
        <f t="shared" si="1024"/>
        <v>00:00:00,00</v>
      </c>
      <c r="J255" s="154" t="str">
        <f t="shared" si="1025"/>
        <v>00:00:00,00</v>
      </c>
      <c r="K255" s="154" t="str">
        <f t="shared" si="1026"/>
        <v>00:00:00,00</v>
      </c>
      <c r="L255" s="164">
        <f t="shared" si="1027"/>
        <v>0</v>
      </c>
      <c r="M255" s="164" t="str">
        <f t="shared" si="1028"/>
        <v>00</v>
      </c>
      <c r="N255" s="168">
        <f t="shared" si="1000"/>
        <v>0</v>
      </c>
      <c r="O255" s="164" t="str">
        <f t="shared" si="1029"/>
        <v/>
      </c>
      <c r="P255" s="171" t="str">
        <f t="shared" si="1001"/>
        <v>0:00,00</v>
      </c>
      <c r="Q255" s="171" t="str">
        <f t="shared" si="1002"/>
        <v>00:00,00</v>
      </c>
      <c r="R255" s="171" t="str">
        <f t="shared" si="1030"/>
        <v>00:00,</v>
      </c>
      <c r="S255" s="270"/>
      <c r="T255" s="270"/>
      <c r="U255" s="281"/>
      <c r="V255" s="281"/>
      <c r="W255" s="281"/>
      <c r="X255" s="281"/>
      <c r="Y255" s="264"/>
      <c r="Z255" s="264"/>
      <c r="AA255" s="264"/>
      <c r="AB255" s="264"/>
      <c r="AC255" s="65">
        <f t="shared" ref="AC255" si="1288">AJ253</f>
        <v>81</v>
      </c>
      <c r="AD255" s="65" t="str">
        <f t="shared" ref="AD255" si="1289">AK253</f>
        <v/>
      </c>
      <c r="AE255" s="65" t="s">
        <v>114</v>
      </c>
      <c r="AF255" s="246"/>
      <c r="AG255" s="246"/>
      <c r="AH255" s="246"/>
      <c r="AI255" s="244"/>
      <c r="AJ255" s="271"/>
      <c r="AK255" s="272"/>
      <c r="AL255" s="273"/>
      <c r="AM255" s="273"/>
      <c r="AN255" s="273"/>
      <c r="AO255" s="273"/>
      <c r="AP255" s="273"/>
      <c r="AQ255" s="273"/>
      <c r="AR255" s="273"/>
      <c r="AS255" s="274"/>
      <c r="AT255" s="274"/>
      <c r="AU255" s="274"/>
      <c r="AV255" s="274"/>
      <c r="AW255" s="274"/>
      <c r="AX255" s="274"/>
      <c r="AY255" s="274"/>
      <c r="AZ255" s="274"/>
      <c r="BA255" s="274"/>
      <c r="BB255" s="274"/>
      <c r="BC255" s="274"/>
      <c r="BD255" s="274"/>
      <c r="BE255" s="278"/>
      <c r="BF255" s="279"/>
      <c r="BG255" s="280"/>
      <c r="BH255" s="278"/>
      <c r="BI255" s="279"/>
      <c r="BJ255" s="279"/>
      <c r="BK255" s="280"/>
      <c r="BL255" s="74" t="str">
        <f>IF(AL253="","",AE255)</f>
        <v/>
      </c>
      <c r="BM255" s="163"/>
      <c r="BN255" s="163"/>
      <c r="BO255" s="163"/>
      <c r="BP255" s="163"/>
      <c r="BQ255" s="163"/>
      <c r="BR255" s="163"/>
      <c r="BS255" s="163"/>
      <c r="BT255" s="163"/>
      <c r="BU255" s="163"/>
      <c r="BV255" s="163"/>
      <c r="BW255" s="163"/>
      <c r="BX255" s="172"/>
      <c r="BY255" s="174" t="str">
        <f t="shared" si="1015"/>
        <v/>
      </c>
      <c r="BZ255" s="245"/>
      <c r="CA255" s="263"/>
    </row>
    <row r="256" spans="1:79" ht="19.8" customHeight="1" x14ac:dyDescent="0.3">
      <c r="A256" s="154" t="str">
        <f t="shared" si="1016"/>
        <v>00:00:00,00</v>
      </c>
      <c r="B256" s="154" t="str">
        <f t="shared" si="1017"/>
        <v>00:00:00,00</v>
      </c>
      <c r="C256" s="154" t="str">
        <f t="shared" si="1018"/>
        <v>00:00:00,00</v>
      </c>
      <c r="D256" s="154" t="str">
        <f t="shared" si="1019"/>
        <v>00:00:00,00</v>
      </c>
      <c r="E256" s="154" t="str">
        <f t="shared" si="1020"/>
        <v>00:00:00,00</v>
      </c>
      <c r="F256" s="154" t="str">
        <f t="shared" si="1021"/>
        <v>00:00:00,00</v>
      </c>
      <c r="G256" s="154" t="str">
        <f t="shared" si="1022"/>
        <v>00:00:00,00</v>
      </c>
      <c r="H256" s="154" t="str">
        <f t="shared" si="1023"/>
        <v>00:00:00,00</v>
      </c>
      <c r="I256" s="154" t="str">
        <f t="shared" si="1024"/>
        <v>00:00:00,00</v>
      </c>
      <c r="J256" s="154" t="str">
        <f t="shared" si="1025"/>
        <v>00:00:00,00</v>
      </c>
      <c r="K256" s="154" t="str">
        <f t="shared" si="1026"/>
        <v>00:00:00,00</v>
      </c>
      <c r="L256" s="164">
        <f t="shared" si="1027"/>
        <v>0</v>
      </c>
      <c r="M256" s="164" t="str">
        <f t="shared" si="1028"/>
        <v>00</v>
      </c>
      <c r="N256" s="168">
        <f t="shared" si="1000"/>
        <v>0</v>
      </c>
      <c r="O256" s="164" t="str">
        <f t="shared" si="1029"/>
        <v/>
      </c>
      <c r="P256" s="171" t="str">
        <f t="shared" si="1001"/>
        <v>0:00,00</v>
      </c>
      <c r="Q256" s="171" t="str">
        <f t="shared" si="1002"/>
        <v>00:00,00</v>
      </c>
      <c r="R256" s="171" t="str">
        <f t="shared" si="1030"/>
        <v>00:00,</v>
      </c>
      <c r="S256" s="270" t="str">
        <f t="shared" ref="S256" si="1290">U256&amp;V256&amp;W256&amp;X256</f>
        <v/>
      </c>
      <c r="T256" s="270" t="str">
        <f>U256&amp;V256&amp;W256&amp;X256&amp;BE256&amp;BH256</f>
        <v/>
      </c>
      <c r="U256" s="281" t="str">
        <f t="shared" ref="U256" si="1291">IF(Y256="","",RANK(Y256,$Y$13:$Y$372,1))</f>
        <v/>
      </c>
      <c r="V256" s="281" t="str">
        <f t="shared" ref="V256" si="1292">IF(Z256="","",RANK(Z256,$Z$13:$Z$372,1))</f>
        <v/>
      </c>
      <c r="W256" s="281" t="str">
        <f t="shared" ref="W256" si="1293">IF(AA256="","",RANK(AA256,$AA$13:$AA$372,1))</f>
        <v/>
      </c>
      <c r="X256" s="281" t="str">
        <f t="shared" ref="X256" si="1294">IF(AB256="","",RANK(AB256,$AB$13:$AB$372,1))</f>
        <v/>
      </c>
      <c r="Y256" s="264" t="str">
        <f t="shared" ref="Y256:AB256" si="1295">IFERROR(IF(AND($BE256=Y$12,$BH256=Y$11),$BZ256,""),"")</f>
        <v/>
      </c>
      <c r="Z256" s="264" t="str">
        <f t="shared" si="1295"/>
        <v/>
      </c>
      <c r="AA256" s="264" t="str">
        <f t="shared" si="1295"/>
        <v/>
      </c>
      <c r="AB256" s="264" t="str">
        <f t="shared" si="1295"/>
        <v/>
      </c>
      <c r="AC256" s="65">
        <f t="shared" ref="AC256" si="1296">AJ256</f>
        <v>82</v>
      </c>
      <c r="AD256" s="65" t="str">
        <f t="shared" ref="AD256" si="1297">AK256</f>
        <v/>
      </c>
      <c r="AE256" s="65" t="s">
        <v>112</v>
      </c>
      <c r="AF256" s="246" t="str">
        <f t="shared" ref="AF256" si="1298">BY256</f>
        <v/>
      </c>
      <c r="AG256" s="246" t="str">
        <f t="shared" ref="AG256" si="1299">BY257</f>
        <v/>
      </c>
      <c r="AH256" s="246" t="str">
        <f t="shared" ref="AH256" si="1300">BY258</f>
        <v/>
      </c>
      <c r="AI256" s="244">
        <f t="shared" ref="AI256" si="1301">IF(BZ256="",0,1)</f>
        <v>0</v>
      </c>
      <c r="AJ256" s="271">
        <v>82</v>
      </c>
      <c r="AK256" s="272" t="str">
        <f>IF(INDEX('ordem de passagem'!B$13:B$132,MATCH(ajuizamento!$AJ256,'ordem de passagem'!$A$13:$A$132))=0,"",INDEX('ordem de passagem'!B$13:B$132,MATCH(ajuizamento!$AJ256,'ordem de passagem'!$A$13:$A$132)))</f>
        <v/>
      </c>
      <c r="AL256" s="273" t="str">
        <f>IF(INDEX('ordem de passagem'!C$13:C$132,MATCH(ajuizamento!$AJ256,'ordem de passagem'!$A$13:$A$132))=0,"",INDEX('ordem de passagem'!C$13:C$132,MATCH(ajuizamento!$AJ256,'ordem de passagem'!$A$13:$A$132)))</f>
        <v/>
      </c>
      <c r="AM256" s="273"/>
      <c r="AN256" s="273"/>
      <c r="AO256" s="273"/>
      <c r="AP256" s="273"/>
      <c r="AQ256" s="273"/>
      <c r="AR256" s="273"/>
      <c r="AS256" s="274" t="str">
        <f>IF(INDEX('ordem de passagem'!D$13:D$132,MATCH(ajuizamento!$AJ256,'ordem de passagem'!$A$13:$A$132))=0,"",INDEX('ordem de passagem'!D$13:D$132,MATCH(ajuizamento!$AJ256,'ordem de passagem'!$A$13:$A$132)))</f>
        <v/>
      </c>
      <c r="AT256" s="274"/>
      <c r="AU256" s="274"/>
      <c r="AV256" s="274"/>
      <c r="AW256" s="274"/>
      <c r="AX256" s="274"/>
      <c r="AY256" s="274"/>
      <c r="AZ256" s="274" t="str">
        <f>IF(INDEX('ordem de passagem'!E$13:E$132,MATCH(ajuizamento!$AJ256,'ordem de passagem'!$A$13:$A$132))=0,"",INDEX('ordem de passagem'!E$13:E$132,MATCH(ajuizamento!$AJ256,'ordem de passagem'!$A$13:$A$132)))</f>
        <v/>
      </c>
      <c r="BA256" s="274"/>
      <c r="BB256" s="274"/>
      <c r="BC256" s="274"/>
      <c r="BD256" s="274"/>
      <c r="BE256" s="275" t="str">
        <f>IF(INDEX('ordem de passagem'!F$13:F$132,MATCH(ajuizamento!$AJ256,'ordem de passagem'!$A$13:$A$132))=0,"",INDEX('ordem de passagem'!F$13:F$132,MATCH(ajuizamento!$AJ256,'ordem de passagem'!$A$13:$A$132)))</f>
        <v/>
      </c>
      <c r="BF256" s="276"/>
      <c r="BG256" s="277"/>
      <c r="BH256" s="275" t="str">
        <f>IF(INDEX('ordem de passagem'!G$13:G$132,MATCH(ajuizamento!$AJ256,'ordem de passagem'!$A$13:$A$132))=0,"",INDEX('ordem de passagem'!G$13:G$132,MATCH(ajuizamento!$AJ256,'ordem de passagem'!$A$13:$A$132)))</f>
        <v/>
      </c>
      <c r="BI256" s="276"/>
      <c r="BJ256" s="276"/>
      <c r="BK256" s="277"/>
      <c r="BL256" s="74" t="str">
        <f>IF(AL256="","",AE256)</f>
        <v/>
      </c>
      <c r="BM256" s="162"/>
      <c r="BN256" s="162"/>
      <c r="BO256" s="162"/>
      <c r="BP256" s="162"/>
      <c r="BQ256" s="162"/>
      <c r="BR256" s="162"/>
      <c r="BS256" s="162"/>
      <c r="BT256" s="162"/>
      <c r="BU256" s="162"/>
      <c r="BV256" s="162"/>
      <c r="BW256" s="162"/>
      <c r="BX256" s="172"/>
      <c r="BY256" s="174" t="str">
        <f t="shared" si="1015"/>
        <v/>
      </c>
      <c r="BZ256" s="245" t="str">
        <f t="shared" si="1157"/>
        <v/>
      </c>
      <c r="CA256" s="263"/>
    </row>
    <row r="257" spans="1:79" ht="19.8" customHeight="1" x14ac:dyDescent="0.3">
      <c r="A257" s="154" t="str">
        <f t="shared" si="1016"/>
        <v>00:00:00,00</v>
      </c>
      <c r="B257" s="154" t="str">
        <f t="shared" si="1017"/>
        <v>00:00:00,00</v>
      </c>
      <c r="C257" s="154" t="str">
        <f t="shared" si="1018"/>
        <v>00:00:00,00</v>
      </c>
      <c r="D257" s="154" t="str">
        <f t="shared" si="1019"/>
        <v>00:00:00,00</v>
      </c>
      <c r="E257" s="154" t="str">
        <f t="shared" si="1020"/>
        <v>00:00:00,00</v>
      </c>
      <c r="F257" s="154" t="str">
        <f t="shared" si="1021"/>
        <v>00:00:00,00</v>
      </c>
      <c r="G257" s="154" t="str">
        <f t="shared" si="1022"/>
        <v>00:00:00,00</v>
      </c>
      <c r="H257" s="154" t="str">
        <f t="shared" si="1023"/>
        <v>00:00:00,00</v>
      </c>
      <c r="I257" s="154" t="str">
        <f t="shared" si="1024"/>
        <v>00:00:00,00</v>
      </c>
      <c r="J257" s="154" t="str">
        <f t="shared" si="1025"/>
        <v>00:00:00,00</v>
      </c>
      <c r="K257" s="154" t="str">
        <f t="shared" si="1026"/>
        <v>00:00:00,00</v>
      </c>
      <c r="L257" s="164">
        <f t="shared" si="1027"/>
        <v>0</v>
      </c>
      <c r="M257" s="164" t="str">
        <f t="shared" si="1028"/>
        <v>00</v>
      </c>
      <c r="N257" s="168">
        <f t="shared" si="1000"/>
        <v>0</v>
      </c>
      <c r="O257" s="164" t="str">
        <f t="shared" si="1029"/>
        <v/>
      </c>
      <c r="P257" s="171" t="str">
        <f t="shared" si="1001"/>
        <v>0:00,00</v>
      </c>
      <c r="Q257" s="171" t="str">
        <f t="shared" si="1002"/>
        <v>00:00,00</v>
      </c>
      <c r="R257" s="171" t="str">
        <f t="shared" si="1030"/>
        <v>00:00,</v>
      </c>
      <c r="S257" s="270"/>
      <c r="T257" s="270"/>
      <c r="U257" s="281"/>
      <c r="V257" s="281"/>
      <c r="W257" s="281"/>
      <c r="X257" s="281"/>
      <c r="Y257" s="264"/>
      <c r="Z257" s="264"/>
      <c r="AA257" s="264"/>
      <c r="AB257" s="264"/>
      <c r="AC257" s="65">
        <f t="shared" ref="AC257" si="1302">AJ256</f>
        <v>82</v>
      </c>
      <c r="AD257" s="65" t="str">
        <f t="shared" ref="AD257" si="1303">AK256</f>
        <v/>
      </c>
      <c r="AE257" s="65" t="s">
        <v>113</v>
      </c>
      <c r="AF257" s="246"/>
      <c r="AG257" s="246"/>
      <c r="AH257" s="246"/>
      <c r="AI257" s="244"/>
      <c r="AJ257" s="271"/>
      <c r="AK257" s="272"/>
      <c r="AL257" s="273"/>
      <c r="AM257" s="273"/>
      <c r="AN257" s="273"/>
      <c r="AO257" s="273"/>
      <c r="AP257" s="273"/>
      <c r="AQ257" s="273"/>
      <c r="AR257" s="273"/>
      <c r="AS257" s="274"/>
      <c r="AT257" s="274"/>
      <c r="AU257" s="274"/>
      <c r="AV257" s="274"/>
      <c r="AW257" s="274"/>
      <c r="AX257" s="274"/>
      <c r="AY257" s="274"/>
      <c r="AZ257" s="274"/>
      <c r="BA257" s="274"/>
      <c r="BB257" s="274"/>
      <c r="BC257" s="274"/>
      <c r="BD257" s="274"/>
      <c r="BE257" s="275"/>
      <c r="BF257" s="276"/>
      <c r="BG257" s="277"/>
      <c r="BH257" s="275"/>
      <c r="BI257" s="276"/>
      <c r="BJ257" s="276"/>
      <c r="BK257" s="277"/>
      <c r="BL257" s="74" t="str">
        <f>IF(AL256="","",AE257)</f>
        <v/>
      </c>
      <c r="BM257" s="163"/>
      <c r="BN257" s="163"/>
      <c r="BO257" s="163"/>
      <c r="BP257" s="163"/>
      <c r="BQ257" s="163"/>
      <c r="BR257" s="163"/>
      <c r="BS257" s="163"/>
      <c r="BT257" s="163"/>
      <c r="BU257" s="163"/>
      <c r="BV257" s="163"/>
      <c r="BW257" s="163"/>
      <c r="BX257" s="172"/>
      <c r="BY257" s="174" t="str">
        <f t="shared" si="1015"/>
        <v/>
      </c>
      <c r="BZ257" s="245"/>
      <c r="CA257" s="263"/>
    </row>
    <row r="258" spans="1:79" ht="19.8" customHeight="1" x14ac:dyDescent="0.3">
      <c r="A258" s="154" t="str">
        <f t="shared" si="1016"/>
        <v>00:00:00,00</v>
      </c>
      <c r="B258" s="154" t="str">
        <f t="shared" si="1017"/>
        <v>00:00:00,00</v>
      </c>
      <c r="C258" s="154" t="str">
        <f t="shared" si="1018"/>
        <v>00:00:00,00</v>
      </c>
      <c r="D258" s="154" t="str">
        <f t="shared" si="1019"/>
        <v>00:00:00,00</v>
      </c>
      <c r="E258" s="154" t="str">
        <f t="shared" si="1020"/>
        <v>00:00:00,00</v>
      </c>
      <c r="F258" s="154" t="str">
        <f t="shared" si="1021"/>
        <v>00:00:00,00</v>
      </c>
      <c r="G258" s="154" t="str">
        <f t="shared" si="1022"/>
        <v>00:00:00,00</v>
      </c>
      <c r="H258" s="154" t="str">
        <f t="shared" si="1023"/>
        <v>00:00:00,00</v>
      </c>
      <c r="I258" s="154" t="str">
        <f t="shared" si="1024"/>
        <v>00:00:00,00</v>
      </c>
      <c r="J258" s="154" t="str">
        <f t="shared" si="1025"/>
        <v>00:00:00,00</v>
      </c>
      <c r="K258" s="154" t="str">
        <f t="shared" si="1026"/>
        <v>00:00:00,00</v>
      </c>
      <c r="L258" s="164">
        <f t="shared" si="1027"/>
        <v>0</v>
      </c>
      <c r="M258" s="164" t="str">
        <f t="shared" si="1028"/>
        <v>00</v>
      </c>
      <c r="N258" s="168">
        <f t="shared" si="1000"/>
        <v>0</v>
      </c>
      <c r="O258" s="164" t="str">
        <f t="shared" si="1029"/>
        <v/>
      </c>
      <c r="P258" s="171" t="str">
        <f t="shared" si="1001"/>
        <v>0:00,00</v>
      </c>
      <c r="Q258" s="171" t="str">
        <f t="shared" si="1002"/>
        <v>00:00,00</v>
      </c>
      <c r="R258" s="171" t="str">
        <f t="shared" si="1030"/>
        <v>00:00,</v>
      </c>
      <c r="S258" s="270"/>
      <c r="T258" s="270"/>
      <c r="U258" s="281"/>
      <c r="V258" s="281"/>
      <c r="W258" s="281"/>
      <c r="X258" s="281"/>
      <c r="Y258" s="264"/>
      <c r="Z258" s="264"/>
      <c r="AA258" s="264"/>
      <c r="AB258" s="264"/>
      <c r="AC258" s="65">
        <f t="shared" ref="AC258" si="1304">AJ256</f>
        <v>82</v>
      </c>
      <c r="AD258" s="65" t="str">
        <f t="shared" ref="AD258" si="1305">AK256</f>
        <v/>
      </c>
      <c r="AE258" s="65" t="s">
        <v>114</v>
      </c>
      <c r="AF258" s="246"/>
      <c r="AG258" s="246"/>
      <c r="AH258" s="246"/>
      <c r="AI258" s="244"/>
      <c r="AJ258" s="271"/>
      <c r="AK258" s="272"/>
      <c r="AL258" s="273"/>
      <c r="AM258" s="273"/>
      <c r="AN258" s="273"/>
      <c r="AO258" s="273"/>
      <c r="AP258" s="273"/>
      <c r="AQ258" s="273"/>
      <c r="AR258" s="273"/>
      <c r="AS258" s="274"/>
      <c r="AT258" s="274"/>
      <c r="AU258" s="274"/>
      <c r="AV258" s="274"/>
      <c r="AW258" s="274"/>
      <c r="AX258" s="274"/>
      <c r="AY258" s="274"/>
      <c r="AZ258" s="274"/>
      <c r="BA258" s="274"/>
      <c r="BB258" s="274"/>
      <c r="BC258" s="274"/>
      <c r="BD258" s="274"/>
      <c r="BE258" s="278"/>
      <c r="BF258" s="279"/>
      <c r="BG258" s="280"/>
      <c r="BH258" s="278"/>
      <c r="BI258" s="279"/>
      <c r="BJ258" s="279"/>
      <c r="BK258" s="280"/>
      <c r="BL258" s="74" t="str">
        <f>IF(AL256="","",AE258)</f>
        <v/>
      </c>
      <c r="BM258" s="163"/>
      <c r="BN258" s="163"/>
      <c r="BO258" s="163"/>
      <c r="BP258" s="163"/>
      <c r="BQ258" s="163"/>
      <c r="BR258" s="163"/>
      <c r="BS258" s="163"/>
      <c r="BT258" s="163"/>
      <c r="BU258" s="163"/>
      <c r="BV258" s="163"/>
      <c r="BW258" s="163"/>
      <c r="BX258" s="172"/>
      <c r="BY258" s="174" t="str">
        <f t="shared" si="1015"/>
        <v/>
      </c>
      <c r="BZ258" s="245"/>
      <c r="CA258" s="263"/>
    </row>
    <row r="259" spans="1:79" ht="19.8" customHeight="1" x14ac:dyDescent="0.3">
      <c r="A259" s="154" t="str">
        <f t="shared" si="1016"/>
        <v>00:00:00,00</v>
      </c>
      <c r="B259" s="154" t="str">
        <f t="shared" si="1017"/>
        <v>00:00:00,00</v>
      </c>
      <c r="C259" s="154" t="str">
        <f t="shared" si="1018"/>
        <v>00:00:00,00</v>
      </c>
      <c r="D259" s="154" t="str">
        <f t="shared" si="1019"/>
        <v>00:00:00,00</v>
      </c>
      <c r="E259" s="154" t="str">
        <f t="shared" si="1020"/>
        <v>00:00:00,00</v>
      </c>
      <c r="F259" s="154" t="str">
        <f t="shared" si="1021"/>
        <v>00:00:00,00</v>
      </c>
      <c r="G259" s="154" t="str">
        <f t="shared" si="1022"/>
        <v>00:00:00,00</v>
      </c>
      <c r="H259" s="154" t="str">
        <f t="shared" si="1023"/>
        <v>00:00:00,00</v>
      </c>
      <c r="I259" s="154" t="str">
        <f t="shared" si="1024"/>
        <v>00:00:00,00</v>
      </c>
      <c r="J259" s="154" t="str">
        <f t="shared" si="1025"/>
        <v>00:00:00,00</v>
      </c>
      <c r="K259" s="154" t="str">
        <f t="shared" si="1026"/>
        <v>00:00:00,00</v>
      </c>
      <c r="L259" s="164">
        <f t="shared" si="1027"/>
        <v>0</v>
      </c>
      <c r="M259" s="164" t="str">
        <f t="shared" si="1028"/>
        <v>00</v>
      </c>
      <c r="N259" s="168">
        <f t="shared" si="1000"/>
        <v>0</v>
      </c>
      <c r="O259" s="164" t="str">
        <f t="shared" si="1029"/>
        <v/>
      </c>
      <c r="P259" s="171" t="str">
        <f t="shared" si="1001"/>
        <v>0:00,00</v>
      </c>
      <c r="Q259" s="171" t="str">
        <f t="shared" si="1002"/>
        <v>00:00,00</v>
      </c>
      <c r="R259" s="171" t="str">
        <f t="shared" si="1030"/>
        <v>00:00,</v>
      </c>
      <c r="S259" s="270" t="str">
        <f t="shared" ref="S259" si="1306">U259&amp;V259&amp;W259&amp;X259</f>
        <v/>
      </c>
      <c r="T259" s="270" t="str">
        <f>U259&amp;V259&amp;W259&amp;X259&amp;BE259&amp;BH259</f>
        <v/>
      </c>
      <c r="U259" s="281" t="str">
        <f t="shared" ref="U259" si="1307">IF(Y259="","",RANK(Y259,$Y$13:$Y$372,1))</f>
        <v/>
      </c>
      <c r="V259" s="281" t="str">
        <f t="shared" ref="V259" si="1308">IF(Z259="","",RANK(Z259,$Z$13:$Z$372,1))</f>
        <v/>
      </c>
      <c r="W259" s="281" t="str">
        <f t="shared" ref="W259" si="1309">IF(AA259="","",RANK(AA259,$AA$13:$AA$372,1))</f>
        <v/>
      </c>
      <c r="X259" s="281" t="str">
        <f t="shared" ref="X259" si="1310">IF(AB259="","",RANK(AB259,$AB$13:$AB$372,1))</f>
        <v/>
      </c>
      <c r="Y259" s="264" t="str">
        <f t="shared" ref="Y259:AB259" si="1311">IFERROR(IF(AND($BE259=Y$12,$BH259=Y$11),$BZ259,""),"")</f>
        <v/>
      </c>
      <c r="Z259" s="264" t="str">
        <f t="shared" si="1311"/>
        <v/>
      </c>
      <c r="AA259" s="264" t="str">
        <f t="shared" si="1311"/>
        <v/>
      </c>
      <c r="AB259" s="264" t="str">
        <f t="shared" si="1311"/>
        <v/>
      </c>
      <c r="AC259" s="65">
        <f t="shared" ref="AC259" si="1312">AJ259</f>
        <v>83</v>
      </c>
      <c r="AD259" s="65" t="str">
        <f t="shared" ref="AD259" si="1313">AK259</f>
        <v/>
      </c>
      <c r="AE259" s="65" t="s">
        <v>112</v>
      </c>
      <c r="AF259" s="246" t="str">
        <f t="shared" ref="AF259" si="1314">BY259</f>
        <v/>
      </c>
      <c r="AG259" s="246" t="str">
        <f t="shared" ref="AG259" si="1315">BY260</f>
        <v/>
      </c>
      <c r="AH259" s="246" t="str">
        <f t="shared" ref="AH259" si="1316">BY261</f>
        <v/>
      </c>
      <c r="AI259" s="244">
        <f t="shared" ref="AI259" si="1317">IF(BZ259="",0,1)</f>
        <v>0</v>
      </c>
      <c r="AJ259" s="271">
        <v>83</v>
      </c>
      <c r="AK259" s="272" t="str">
        <f>IF(INDEX('ordem de passagem'!B$13:B$132,MATCH(ajuizamento!$AJ259,'ordem de passagem'!$A$13:$A$132))=0,"",INDEX('ordem de passagem'!B$13:B$132,MATCH(ajuizamento!$AJ259,'ordem de passagem'!$A$13:$A$132)))</f>
        <v/>
      </c>
      <c r="AL259" s="273" t="str">
        <f>IF(INDEX('ordem de passagem'!C$13:C$132,MATCH(ajuizamento!$AJ259,'ordem de passagem'!$A$13:$A$132))=0,"",INDEX('ordem de passagem'!C$13:C$132,MATCH(ajuizamento!$AJ259,'ordem de passagem'!$A$13:$A$132)))</f>
        <v/>
      </c>
      <c r="AM259" s="273"/>
      <c r="AN259" s="273"/>
      <c r="AO259" s="273"/>
      <c r="AP259" s="273"/>
      <c r="AQ259" s="273"/>
      <c r="AR259" s="273"/>
      <c r="AS259" s="274" t="str">
        <f>IF(INDEX('ordem de passagem'!D$13:D$132,MATCH(ajuizamento!$AJ259,'ordem de passagem'!$A$13:$A$132))=0,"",INDEX('ordem de passagem'!D$13:D$132,MATCH(ajuizamento!$AJ259,'ordem de passagem'!$A$13:$A$132)))</f>
        <v/>
      </c>
      <c r="AT259" s="274"/>
      <c r="AU259" s="274"/>
      <c r="AV259" s="274"/>
      <c r="AW259" s="274"/>
      <c r="AX259" s="274"/>
      <c r="AY259" s="274"/>
      <c r="AZ259" s="274" t="str">
        <f>IF(INDEX('ordem de passagem'!E$13:E$132,MATCH(ajuizamento!$AJ259,'ordem de passagem'!$A$13:$A$132))=0,"",INDEX('ordem de passagem'!E$13:E$132,MATCH(ajuizamento!$AJ259,'ordem de passagem'!$A$13:$A$132)))</f>
        <v/>
      </c>
      <c r="BA259" s="274"/>
      <c r="BB259" s="274"/>
      <c r="BC259" s="274"/>
      <c r="BD259" s="274"/>
      <c r="BE259" s="275" t="str">
        <f>IF(INDEX('ordem de passagem'!F$13:F$132,MATCH(ajuizamento!$AJ259,'ordem de passagem'!$A$13:$A$132))=0,"",INDEX('ordem de passagem'!F$13:F$132,MATCH(ajuizamento!$AJ259,'ordem de passagem'!$A$13:$A$132)))</f>
        <v/>
      </c>
      <c r="BF259" s="276"/>
      <c r="BG259" s="277"/>
      <c r="BH259" s="275" t="str">
        <f>IF(INDEX('ordem de passagem'!G$13:G$132,MATCH(ajuizamento!$AJ259,'ordem de passagem'!$A$13:$A$132))=0,"",INDEX('ordem de passagem'!G$13:G$132,MATCH(ajuizamento!$AJ259,'ordem de passagem'!$A$13:$A$132)))</f>
        <v/>
      </c>
      <c r="BI259" s="276"/>
      <c r="BJ259" s="276"/>
      <c r="BK259" s="277"/>
      <c r="BL259" s="74" t="str">
        <f>IF(AL259="","",AE259)</f>
        <v/>
      </c>
      <c r="BM259" s="162"/>
      <c r="BN259" s="162"/>
      <c r="BO259" s="162"/>
      <c r="BP259" s="162"/>
      <c r="BQ259" s="162"/>
      <c r="BR259" s="162"/>
      <c r="BS259" s="162"/>
      <c r="BT259" s="162"/>
      <c r="BU259" s="162"/>
      <c r="BV259" s="162"/>
      <c r="BW259" s="162"/>
      <c r="BX259" s="172"/>
      <c r="BY259" s="174" t="str">
        <f t="shared" si="1015"/>
        <v/>
      </c>
      <c r="BZ259" s="245" t="str">
        <f t="shared" si="1157"/>
        <v/>
      </c>
      <c r="CA259" s="263"/>
    </row>
    <row r="260" spans="1:79" ht="19.8" customHeight="1" x14ac:dyDescent="0.3">
      <c r="A260" s="154" t="str">
        <f t="shared" si="1016"/>
        <v>00:00:00,00</v>
      </c>
      <c r="B260" s="154" t="str">
        <f t="shared" si="1017"/>
        <v>00:00:00,00</v>
      </c>
      <c r="C260" s="154" t="str">
        <f t="shared" si="1018"/>
        <v>00:00:00,00</v>
      </c>
      <c r="D260" s="154" t="str">
        <f t="shared" si="1019"/>
        <v>00:00:00,00</v>
      </c>
      <c r="E260" s="154" t="str">
        <f t="shared" si="1020"/>
        <v>00:00:00,00</v>
      </c>
      <c r="F260" s="154" t="str">
        <f t="shared" si="1021"/>
        <v>00:00:00,00</v>
      </c>
      <c r="G260" s="154" t="str">
        <f t="shared" si="1022"/>
        <v>00:00:00,00</v>
      </c>
      <c r="H260" s="154" t="str">
        <f t="shared" si="1023"/>
        <v>00:00:00,00</v>
      </c>
      <c r="I260" s="154" t="str">
        <f t="shared" si="1024"/>
        <v>00:00:00,00</v>
      </c>
      <c r="J260" s="154" t="str">
        <f t="shared" si="1025"/>
        <v>00:00:00,00</v>
      </c>
      <c r="K260" s="154" t="str">
        <f t="shared" si="1026"/>
        <v>00:00:00,00</v>
      </c>
      <c r="L260" s="164">
        <f t="shared" si="1027"/>
        <v>0</v>
      </c>
      <c r="M260" s="164" t="str">
        <f t="shared" si="1028"/>
        <v>00</v>
      </c>
      <c r="N260" s="168">
        <f t="shared" si="1000"/>
        <v>0</v>
      </c>
      <c r="O260" s="164" t="str">
        <f t="shared" si="1029"/>
        <v/>
      </c>
      <c r="P260" s="171" t="str">
        <f t="shared" si="1001"/>
        <v>0:00,00</v>
      </c>
      <c r="Q260" s="171" t="str">
        <f t="shared" si="1002"/>
        <v>00:00,00</v>
      </c>
      <c r="R260" s="171" t="str">
        <f t="shared" si="1030"/>
        <v>00:00,</v>
      </c>
      <c r="S260" s="270"/>
      <c r="T260" s="270"/>
      <c r="U260" s="281"/>
      <c r="V260" s="281"/>
      <c r="W260" s="281"/>
      <c r="X260" s="281"/>
      <c r="Y260" s="264"/>
      <c r="Z260" s="264"/>
      <c r="AA260" s="264"/>
      <c r="AB260" s="264"/>
      <c r="AC260" s="65">
        <f t="shared" ref="AC260" si="1318">AJ259</f>
        <v>83</v>
      </c>
      <c r="AD260" s="65" t="str">
        <f t="shared" ref="AD260" si="1319">AK259</f>
        <v/>
      </c>
      <c r="AE260" s="65" t="s">
        <v>113</v>
      </c>
      <c r="AF260" s="246"/>
      <c r="AG260" s="246"/>
      <c r="AH260" s="246"/>
      <c r="AI260" s="244"/>
      <c r="AJ260" s="271"/>
      <c r="AK260" s="272"/>
      <c r="AL260" s="273"/>
      <c r="AM260" s="273"/>
      <c r="AN260" s="273"/>
      <c r="AO260" s="273"/>
      <c r="AP260" s="273"/>
      <c r="AQ260" s="273"/>
      <c r="AR260" s="273"/>
      <c r="AS260" s="274"/>
      <c r="AT260" s="274"/>
      <c r="AU260" s="274"/>
      <c r="AV260" s="274"/>
      <c r="AW260" s="274"/>
      <c r="AX260" s="274"/>
      <c r="AY260" s="274"/>
      <c r="AZ260" s="274"/>
      <c r="BA260" s="274"/>
      <c r="BB260" s="274"/>
      <c r="BC260" s="274"/>
      <c r="BD260" s="274"/>
      <c r="BE260" s="275"/>
      <c r="BF260" s="276"/>
      <c r="BG260" s="277"/>
      <c r="BH260" s="275"/>
      <c r="BI260" s="276"/>
      <c r="BJ260" s="276"/>
      <c r="BK260" s="277"/>
      <c r="BL260" s="74" t="str">
        <f>IF(AL259="","",AE260)</f>
        <v/>
      </c>
      <c r="BM260" s="163"/>
      <c r="BN260" s="163"/>
      <c r="BO260" s="163"/>
      <c r="BP260" s="163"/>
      <c r="BQ260" s="163"/>
      <c r="BR260" s="163"/>
      <c r="BS260" s="163"/>
      <c r="BT260" s="163"/>
      <c r="BU260" s="163"/>
      <c r="BV260" s="163"/>
      <c r="BW260" s="163"/>
      <c r="BX260" s="172"/>
      <c r="BY260" s="174" t="str">
        <f t="shared" si="1015"/>
        <v/>
      </c>
      <c r="BZ260" s="245"/>
      <c r="CA260" s="263"/>
    </row>
    <row r="261" spans="1:79" ht="19.8" customHeight="1" x14ac:dyDescent="0.3">
      <c r="A261" s="154" t="str">
        <f t="shared" si="1016"/>
        <v>00:00:00,00</v>
      </c>
      <c r="B261" s="154" t="str">
        <f t="shared" si="1017"/>
        <v>00:00:00,00</v>
      </c>
      <c r="C261" s="154" t="str">
        <f t="shared" si="1018"/>
        <v>00:00:00,00</v>
      </c>
      <c r="D261" s="154" t="str">
        <f t="shared" si="1019"/>
        <v>00:00:00,00</v>
      </c>
      <c r="E261" s="154" t="str">
        <f t="shared" si="1020"/>
        <v>00:00:00,00</v>
      </c>
      <c r="F261" s="154" t="str">
        <f t="shared" si="1021"/>
        <v>00:00:00,00</v>
      </c>
      <c r="G261" s="154" t="str">
        <f t="shared" si="1022"/>
        <v>00:00:00,00</v>
      </c>
      <c r="H261" s="154" t="str">
        <f t="shared" si="1023"/>
        <v>00:00:00,00</v>
      </c>
      <c r="I261" s="154" t="str">
        <f t="shared" si="1024"/>
        <v>00:00:00,00</v>
      </c>
      <c r="J261" s="154" t="str">
        <f t="shared" si="1025"/>
        <v>00:00:00,00</v>
      </c>
      <c r="K261" s="154" t="str">
        <f t="shared" si="1026"/>
        <v>00:00:00,00</v>
      </c>
      <c r="L261" s="164">
        <f t="shared" si="1027"/>
        <v>0</v>
      </c>
      <c r="M261" s="164" t="str">
        <f t="shared" si="1028"/>
        <v>00</v>
      </c>
      <c r="N261" s="168">
        <f t="shared" si="1000"/>
        <v>0</v>
      </c>
      <c r="O261" s="164" t="str">
        <f t="shared" si="1029"/>
        <v/>
      </c>
      <c r="P261" s="171" t="str">
        <f t="shared" si="1001"/>
        <v>0:00,00</v>
      </c>
      <c r="Q261" s="171" t="str">
        <f t="shared" si="1002"/>
        <v>00:00,00</v>
      </c>
      <c r="R261" s="171" t="str">
        <f t="shared" si="1030"/>
        <v>00:00,</v>
      </c>
      <c r="S261" s="270"/>
      <c r="T261" s="270"/>
      <c r="U261" s="281"/>
      <c r="V261" s="281"/>
      <c r="W261" s="281"/>
      <c r="X261" s="281"/>
      <c r="Y261" s="264"/>
      <c r="Z261" s="264"/>
      <c r="AA261" s="264"/>
      <c r="AB261" s="264"/>
      <c r="AC261" s="65">
        <f t="shared" ref="AC261" si="1320">AJ259</f>
        <v>83</v>
      </c>
      <c r="AD261" s="65" t="str">
        <f t="shared" ref="AD261" si="1321">AK259</f>
        <v/>
      </c>
      <c r="AE261" s="65" t="s">
        <v>114</v>
      </c>
      <c r="AF261" s="246"/>
      <c r="AG261" s="246"/>
      <c r="AH261" s="246"/>
      <c r="AI261" s="244"/>
      <c r="AJ261" s="271"/>
      <c r="AK261" s="272"/>
      <c r="AL261" s="273"/>
      <c r="AM261" s="273"/>
      <c r="AN261" s="273"/>
      <c r="AO261" s="273"/>
      <c r="AP261" s="273"/>
      <c r="AQ261" s="273"/>
      <c r="AR261" s="273"/>
      <c r="AS261" s="274"/>
      <c r="AT261" s="274"/>
      <c r="AU261" s="274"/>
      <c r="AV261" s="274"/>
      <c r="AW261" s="274"/>
      <c r="AX261" s="274"/>
      <c r="AY261" s="274"/>
      <c r="AZ261" s="274"/>
      <c r="BA261" s="274"/>
      <c r="BB261" s="274"/>
      <c r="BC261" s="274"/>
      <c r="BD261" s="274"/>
      <c r="BE261" s="278"/>
      <c r="BF261" s="279"/>
      <c r="BG261" s="280"/>
      <c r="BH261" s="278"/>
      <c r="BI261" s="279"/>
      <c r="BJ261" s="279"/>
      <c r="BK261" s="280"/>
      <c r="BL261" s="74" t="str">
        <f>IF(AL259="","",AE261)</f>
        <v/>
      </c>
      <c r="BM261" s="163"/>
      <c r="BN261" s="163"/>
      <c r="BO261" s="163"/>
      <c r="BP261" s="163"/>
      <c r="BQ261" s="163"/>
      <c r="BR261" s="163"/>
      <c r="BS261" s="163"/>
      <c r="BT261" s="163"/>
      <c r="BU261" s="163"/>
      <c r="BV261" s="163"/>
      <c r="BW261" s="163"/>
      <c r="BX261" s="172"/>
      <c r="BY261" s="174" t="str">
        <f t="shared" si="1015"/>
        <v/>
      </c>
      <c r="BZ261" s="245"/>
      <c r="CA261" s="263"/>
    </row>
    <row r="262" spans="1:79" ht="19.8" customHeight="1" x14ac:dyDescent="0.3">
      <c r="A262" s="154" t="str">
        <f t="shared" si="1016"/>
        <v>00:00:00,00</v>
      </c>
      <c r="B262" s="154" t="str">
        <f t="shared" si="1017"/>
        <v>00:00:00,00</v>
      </c>
      <c r="C262" s="154" t="str">
        <f t="shared" si="1018"/>
        <v>00:00:00,00</v>
      </c>
      <c r="D262" s="154" t="str">
        <f t="shared" si="1019"/>
        <v>00:00:00,00</v>
      </c>
      <c r="E262" s="154" t="str">
        <f t="shared" si="1020"/>
        <v>00:00:00,00</v>
      </c>
      <c r="F262" s="154" t="str">
        <f t="shared" si="1021"/>
        <v>00:00:00,00</v>
      </c>
      <c r="G262" s="154" t="str">
        <f t="shared" si="1022"/>
        <v>00:00:00,00</v>
      </c>
      <c r="H262" s="154" t="str">
        <f t="shared" si="1023"/>
        <v>00:00:00,00</v>
      </c>
      <c r="I262" s="154" t="str">
        <f t="shared" si="1024"/>
        <v>00:00:00,00</v>
      </c>
      <c r="J262" s="154" t="str">
        <f t="shared" si="1025"/>
        <v>00:00:00,00</v>
      </c>
      <c r="K262" s="154" t="str">
        <f t="shared" si="1026"/>
        <v>00:00:00,00</v>
      </c>
      <c r="L262" s="164">
        <f t="shared" si="1027"/>
        <v>0</v>
      </c>
      <c r="M262" s="164" t="str">
        <f t="shared" si="1028"/>
        <v>00</v>
      </c>
      <c r="N262" s="168">
        <f t="shared" si="1000"/>
        <v>0</v>
      </c>
      <c r="O262" s="164" t="str">
        <f t="shared" si="1029"/>
        <v/>
      </c>
      <c r="P262" s="171" t="str">
        <f t="shared" si="1001"/>
        <v>0:00,00</v>
      </c>
      <c r="Q262" s="171" t="str">
        <f t="shared" si="1002"/>
        <v>00:00,00</v>
      </c>
      <c r="R262" s="171" t="str">
        <f t="shared" si="1030"/>
        <v>00:00,</v>
      </c>
      <c r="S262" s="270" t="str">
        <f t="shared" ref="S262" si="1322">U262&amp;V262&amp;W262&amp;X262</f>
        <v/>
      </c>
      <c r="T262" s="270" t="str">
        <f>U262&amp;V262&amp;W262&amp;X262&amp;BE262&amp;BH262</f>
        <v/>
      </c>
      <c r="U262" s="281" t="str">
        <f t="shared" ref="U262" si="1323">IF(Y262="","",RANK(Y262,$Y$13:$Y$372,1))</f>
        <v/>
      </c>
      <c r="V262" s="281" t="str">
        <f t="shared" ref="V262" si="1324">IF(Z262="","",RANK(Z262,$Z$13:$Z$372,1))</f>
        <v/>
      </c>
      <c r="W262" s="281" t="str">
        <f t="shared" ref="W262" si="1325">IF(AA262="","",RANK(AA262,$AA$13:$AA$372,1))</f>
        <v/>
      </c>
      <c r="X262" s="281" t="str">
        <f t="shared" ref="X262" si="1326">IF(AB262="","",RANK(AB262,$AB$13:$AB$372,1))</f>
        <v/>
      </c>
      <c r="Y262" s="264" t="str">
        <f t="shared" ref="Y262:AB262" si="1327">IFERROR(IF(AND($BE262=Y$12,$BH262=Y$11),$BZ262,""),"")</f>
        <v/>
      </c>
      <c r="Z262" s="264" t="str">
        <f t="shared" si="1327"/>
        <v/>
      </c>
      <c r="AA262" s="264" t="str">
        <f t="shared" si="1327"/>
        <v/>
      </c>
      <c r="AB262" s="264" t="str">
        <f t="shared" si="1327"/>
        <v/>
      </c>
      <c r="AC262" s="65">
        <f t="shared" ref="AC262" si="1328">AJ262</f>
        <v>84</v>
      </c>
      <c r="AD262" s="65" t="str">
        <f t="shared" ref="AD262" si="1329">AK262</f>
        <v/>
      </c>
      <c r="AE262" s="65" t="s">
        <v>112</v>
      </c>
      <c r="AF262" s="246" t="str">
        <f t="shared" ref="AF262" si="1330">BY262</f>
        <v/>
      </c>
      <c r="AG262" s="246" t="str">
        <f t="shared" ref="AG262" si="1331">BY263</f>
        <v/>
      </c>
      <c r="AH262" s="246" t="str">
        <f t="shared" ref="AH262" si="1332">BY264</f>
        <v/>
      </c>
      <c r="AI262" s="244">
        <f t="shared" ref="AI262" si="1333">IF(BZ262="",0,1)</f>
        <v>0</v>
      </c>
      <c r="AJ262" s="271">
        <v>84</v>
      </c>
      <c r="AK262" s="272" t="str">
        <f>IF(INDEX('ordem de passagem'!B$13:B$132,MATCH(ajuizamento!$AJ262,'ordem de passagem'!$A$13:$A$132))=0,"",INDEX('ordem de passagem'!B$13:B$132,MATCH(ajuizamento!$AJ262,'ordem de passagem'!$A$13:$A$132)))</f>
        <v/>
      </c>
      <c r="AL262" s="273" t="str">
        <f>IF(INDEX('ordem de passagem'!C$13:C$132,MATCH(ajuizamento!$AJ262,'ordem de passagem'!$A$13:$A$132))=0,"",INDEX('ordem de passagem'!C$13:C$132,MATCH(ajuizamento!$AJ262,'ordem de passagem'!$A$13:$A$132)))</f>
        <v/>
      </c>
      <c r="AM262" s="273"/>
      <c r="AN262" s="273"/>
      <c r="AO262" s="273"/>
      <c r="AP262" s="273"/>
      <c r="AQ262" s="273"/>
      <c r="AR262" s="273"/>
      <c r="AS262" s="274" t="str">
        <f>IF(INDEX('ordem de passagem'!D$13:D$132,MATCH(ajuizamento!$AJ262,'ordem de passagem'!$A$13:$A$132))=0,"",INDEX('ordem de passagem'!D$13:D$132,MATCH(ajuizamento!$AJ262,'ordem de passagem'!$A$13:$A$132)))</f>
        <v/>
      </c>
      <c r="AT262" s="274"/>
      <c r="AU262" s="274"/>
      <c r="AV262" s="274"/>
      <c r="AW262" s="274"/>
      <c r="AX262" s="274"/>
      <c r="AY262" s="274"/>
      <c r="AZ262" s="274" t="str">
        <f>IF(INDEX('ordem de passagem'!E$13:E$132,MATCH(ajuizamento!$AJ262,'ordem de passagem'!$A$13:$A$132))=0,"",INDEX('ordem de passagem'!E$13:E$132,MATCH(ajuizamento!$AJ262,'ordem de passagem'!$A$13:$A$132)))</f>
        <v/>
      </c>
      <c r="BA262" s="274"/>
      <c r="BB262" s="274"/>
      <c r="BC262" s="274"/>
      <c r="BD262" s="274"/>
      <c r="BE262" s="275" t="str">
        <f>IF(INDEX('ordem de passagem'!F$13:F$132,MATCH(ajuizamento!$AJ262,'ordem de passagem'!$A$13:$A$132))=0,"",INDEX('ordem de passagem'!F$13:F$132,MATCH(ajuizamento!$AJ262,'ordem de passagem'!$A$13:$A$132)))</f>
        <v/>
      </c>
      <c r="BF262" s="276"/>
      <c r="BG262" s="277"/>
      <c r="BH262" s="275" t="str">
        <f>IF(INDEX('ordem de passagem'!G$13:G$132,MATCH(ajuizamento!$AJ262,'ordem de passagem'!$A$13:$A$132))=0,"",INDEX('ordem de passagem'!G$13:G$132,MATCH(ajuizamento!$AJ262,'ordem de passagem'!$A$13:$A$132)))</f>
        <v/>
      </c>
      <c r="BI262" s="276"/>
      <c r="BJ262" s="276"/>
      <c r="BK262" s="277"/>
      <c r="BL262" s="74" t="str">
        <f>IF(AL262="","",AE262)</f>
        <v/>
      </c>
      <c r="BM262" s="162"/>
      <c r="BN262" s="162"/>
      <c r="BO262" s="162"/>
      <c r="BP262" s="162"/>
      <c r="BQ262" s="162"/>
      <c r="BR262" s="162"/>
      <c r="BS262" s="162"/>
      <c r="BT262" s="162"/>
      <c r="BU262" s="162"/>
      <c r="BV262" s="162"/>
      <c r="BW262" s="162"/>
      <c r="BX262" s="172"/>
      <c r="BY262" s="174" t="str">
        <f t="shared" si="1015"/>
        <v/>
      </c>
      <c r="BZ262" s="245" t="str">
        <f t="shared" si="1157"/>
        <v/>
      </c>
      <c r="CA262" s="263"/>
    </row>
    <row r="263" spans="1:79" ht="19.8" customHeight="1" x14ac:dyDescent="0.3">
      <c r="A263" s="154" t="str">
        <f t="shared" si="1016"/>
        <v>00:00:00,00</v>
      </c>
      <c r="B263" s="154" t="str">
        <f t="shared" si="1017"/>
        <v>00:00:00,00</v>
      </c>
      <c r="C263" s="154" t="str">
        <f t="shared" si="1018"/>
        <v>00:00:00,00</v>
      </c>
      <c r="D263" s="154" t="str">
        <f t="shared" si="1019"/>
        <v>00:00:00,00</v>
      </c>
      <c r="E263" s="154" t="str">
        <f t="shared" si="1020"/>
        <v>00:00:00,00</v>
      </c>
      <c r="F263" s="154" t="str">
        <f t="shared" si="1021"/>
        <v>00:00:00,00</v>
      </c>
      <c r="G263" s="154" t="str">
        <f t="shared" si="1022"/>
        <v>00:00:00,00</v>
      </c>
      <c r="H263" s="154" t="str">
        <f t="shared" si="1023"/>
        <v>00:00:00,00</v>
      </c>
      <c r="I263" s="154" t="str">
        <f t="shared" si="1024"/>
        <v>00:00:00,00</v>
      </c>
      <c r="J263" s="154" t="str">
        <f t="shared" si="1025"/>
        <v>00:00:00,00</v>
      </c>
      <c r="K263" s="154" t="str">
        <f t="shared" si="1026"/>
        <v>00:00:00,00</v>
      </c>
      <c r="L263" s="164">
        <f t="shared" si="1027"/>
        <v>0</v>
      </c>
      <c r="M263" s="164" t="str">
        <f t="shared" si="1028"/>
        <v>00</v>
      </c>
      <c r="N263" s="168">
        <f t="shared" si="1000"/>
        <v>0</v>
      </c>
      <c r="O263" s="164" t="str">
        <f t="shared" si="1029"/>
        <v/>
      </c>
      <c r="P263" s="171" t="str">
        <f t="shared" si="1001"/>
        <v>0:00,00</v>
      </c>
      <c r="Q263" s="171" t="str">
        <f t="shared" si="1002"/>
        <v>00:00,00</v>
      </c>
      <c r="R263" s="171" t="str">
        <f t="shared" si="1030"/>
        <v>00:00,</v>
      </c>
      <c r="S263" s="270"/>
      <c r="T263" s="270"/>
      <c r="U263" s="281"/>
      <c r="V263" s="281"/>
      <c r="W263" s="281"/>
      <c r="X263" s="281"/>
      <c r="Y263" s="264"/>
      <c r="Z263" s="264"/>
      <c r="AA263" s="264"/>
      <c r="AB263" s="264"/>
      <c r="AC263" s="65">
        <f t="shared" ref="AC263" si="1334">AJ262</f>
        <v>84</v>
      </c>
      <c r="AD263" s="65" t="str">
        <f t="shared" ref="AD263" si="1335">AK262</f>
        <v/>
      </c>
      <c r="AE263" s="65" t="s">
        <v>113</v>
      </c>
      <c r="AF263" s="246"/>
      <c r="AG263" s="246"/>
      <c r="AH263" s="246"/>
      <c r="AI263" s="244"/>
      <c r="AJ263" s="271"/>
      <c r="AK263" s="272"/>
      <c r="AL263" s="273"/>
      <c r="AM263" s="273"/>
      <c r="AN263" s="273"/>
      <c r="AO263" s="273"/>
      <c r="AP263" s="273"/>
      <c r="AQ263" s="273"/>
      <c r="AR263" s="273"/>
      <c r="AS263" s="274"/>
      <c r="AT263" s="274"/>
      <c r="AU263" s="274"/>
      <c r="AV263" s="274"/>
      <c r="AW263" s="274"/>
      <c r="AX263" s="274"/>
      <c r="AY263" s="274"/>
      <c r="AZ263" s="274"/>
      <c r="BA263" s="274"/>
      <c r="BB263" s="274"/>
      <c r="BC263" s="274"/>
      <c r="BD263" s="274"/>
      <c r="BE263" s="275"/>
      <c r="BF263" s="276"/>
      <c r="BG263" s="277"/>
      <c r="BH263" s="275"/>
      <c r="BI263" s="276"/>
      <c r="BJ263" s="276"/>
      <c r="BK263" s="277"/>
      <c r="BL263" s="74" t="str">
        <f>IF(AL262="","",AE263)</f>
        <v/>
      </c>
      <c r="BM263" s="163"/>
      <c r="BN263" s="163"/>
      <c r="BO263" s="163"/>
      <c r="BP263" s="163"/>
      <c r="BQ263" s="163"/>
      <c r="BR263" s="163"/>
      <c r="BS263" s="163"/>
      <c r="BT263" s="163"/>
      <c r="BU263" s="163"/>
      <c r="BV263" s="163"/>
      <c r="BW263" s="163"/>
      <c r="BX263" s="172"/>
      <c r="BY263" s="174" t="str">
        <f t="shared" si="1015"/>
        <v/>
      </c>
      <c r="BZ263" s="245"/>
      <c r="CA263" s="263"/>
    </row>
    <row r="264" spans="1:79" ht="19.8" customHeight="1" x14ac:dyDescent="0.3">
      <c r="A264" s="154" t="str">
        <f t="shared" si="1016"/>
        <v>00:00:00,00</v>
      </c>
      <c r="B264" s="154" t="str">
        <f t="shared" si="1017"/>
        <v>00:00:00,00</v>
      </c>
      <c r="C264" s="154" t="str">
        <f t="shared" si="1018"/>
        <v>00:00:00,00</v>
      </c>
      <c r="D264" s="154" t="str">
        <f t="shared" si="1019"/>
        <v>00:00:00,00</v>
      </c>
      <c r="E264" s="154" t="str">
        <f t="shared" si="1020"/>
        <v>00:00:00,00</v>
      </c>
      <c r="F264" s="154" t="str">
        <f t="shared" si="1021"/>
        <v>00:00:00,00</v>
      </c>
      <c r="G264" s="154" t="str">
        <f t="shared" si="1022"/>
        <v>00:00:00,00</v>
      </c>
      <c r="H264" s="154" t="str">
        <f t="shared" si="1023"/>
        <v>00:00:00,00</v>
      </c>
      <c r="I264" s="154" t="str">
        <f t="shared" si="1024"/>
        <v>00:00:00,00</v>
      </c>
      <c r="J264" s="154" t="str">
        <f t="shared" si="1025"/>
        <v>00:00:00,00</v>
      </c>
      <c r="K264" s="154" t="str">
        <f t="shared" si="1026"/>
        <v>00:00:00,00</v>
      </c>
      <c r="L264" s="164">
        <f t="shared" si="1027"/>
        <v>0</v>
      </c>
      <c r="M264" s="164" t="str">
        <f t="shared" si="1028"/>
        <v>00</v>
      </c>
      <c r="N264" s="168">
        <f t="shared" si="1000"/>
        <v>0</v>
      </c>
      <c r="O264" s="164" t="str">
        <f t="shared" si="1029"/>
        <v/>
      </c>
      <c r="P264" s="171" t="str">
        <f t="shared" si="1001"/>
        <v>0:00,00</v>
      </c>
      <c r="Q264" s="171" t="str">
        <f t="shared" si="1002"/>
        <v>00:00,00</v>
      </c>
      <c r="R264" s="171" t="str">
        <f t="shared" si="1030"/>
        <v>00:00,</v>
      </c>
      <c r="S264" s="270"/>
      <c r="T264" s="270"/>
      <c r="U264" s="281"/>
      <c r="V264" s="281"/>
      <c r="W264" s="281"/>
      <c r="X264" s="281"/>
      <c r="Y264" s="264"/>
      <c r="Z264" s="264"/>
      <c r="AA264" s="264"/>
      <c r="AB264" s="264"/>
      <c r="AC264" s="65">
        <f t="shared" ref="AC264" si="1336">AJ262</f>
        <v>84</v>
      </c>
      <c r="AD264" s="65" t="str">
        <f t="shared" ref="AD264" si="1337">AK262</f>
        <v/>
      </c>
      <c r="AE264" s="65" t="s">
        <v>114</v>
      </c>
      <c r="AF264" s="246"/>
      <c r="AG264" s="246"/>
      <c r="AH264" s="246"/>
      <c r="AI264" s="244"/>
      <c r="AJ264" s="271"/>
      <c r="AK264" s="272"/>
      <c r="AL264" s="273"/>
      <c r="AM264" s="273"/>
      <c r="AN264" s="273"/>
      <c r="AO264" s="273"/>
      <c r="AP264" s="273"/>
      <c r="AQ264" s="273"/>
      <c r="AR264" s="273"/>
      <c r="AS264" s="274"/>
      <c r="AT264" s="274"/>
      <c r="AU264" s="274"/>
      <c r="AV264" s="274"/>
      <c r="AW264" s="274"/>
      <c r="AX264" s="274"/>
      <c r="AY264" s="274"/>
      <c r="AZ264" s="274"/>
      <c r="BA264" s="274"/>
      <c r="BB264" s="274"/>
      <c r="BC264" s="274"/>
      <c r="BD264" s="274"/>
      <c r="BE264" s="278"/>
      <c r="BF264" s="279"/>
      <c r="BG264" s="280"/>
      <c r="BH264" s="278"/>
      <c r="BI264" s="279"/>
      <c r="BJ264" s="279"/>
      <c r="BK264" s="280"/>
      <c r="BL264" s="74" t="str">
        <f>IF(AL262="","",AE264)</f>
        <v/>
      </c>
      <c r="BM264" s="163"/>
      <c r="BN264" s="163"/>
      <c r="BO264" s="163"/>
      <c r="BP264" s="163"/>
      <c r="BQ264" s="163"/>
      <c r="BR264" s="163"/>
      <c r="BS264" s="163"/>
      <c r="BT264" s="163"/>
      <c r="BU264" s="163"/>
      <c r="BV264" s="163"/>
      <c r="BW264" s="163"/>
      <c r="BX264" s="172"/>
      <c r="BY264" s="174" t="str">
        <f t="shared" si="1015"/>
        <v/>
      </c>
      <c r="BZ264" s="245"/>
      <c r="CA264" s="263"/>
    </row>
    <row r="265" spans="1:79" ht="19.8" customHeight="1" x14ac:dyDescent="0.3">
      <c r="A265" s="154" t="str">
        <f t="shared" si="1016"/>
        <v>00:00:00,00</v>
      </c>
      <c r="B265" s="154" t="str">
        <f t="shared" si="1017"/>
        <v>00:00:00,00</v>
      </c>
      <c r="C265" s="154" t="str">
        <f t="shared" si="1018"/>
        <v>00:00:00,00</v>
      </c>
      <c r="D265" s="154" t="str">
        <f t="shared" si="1019"/>
        <v>00:00:00,00</v>
      </c>
      <c r="E265" s="154" t="str">
        <f t="shared" si="1020"/>
        <v>00:00:00,00</v>
      </c>
      <c r="F265" s="154" t="str">
        <f t="shared" si="1021"/>
        <v>00:00:00,00</v>
      </c>
      <c r="G265" s="154" t="str">
        <f t="shared" si="1022"/>
        <v>00:00:00,00</v>
      </c>
      <c r="H265" s="154" t="str">
        <f t="shared" si="1023"/>
        <v>00:00:00,00</v>
      </c>
      <c r="I265" s="154" t="str">
        <f t="shared" si="1024"/>
        <v>00:00:00,00</v>
      </c>
      <c r="J265" s="154" t="str">
        <f t="shared" si="1025"/>
        <v>00:00:00,00</v>
      </c>
      <c r="K265" s="154" t="str">
        <f t="shared" si="1026"/>
        <v>00:00:00,00</v>
      </c>
      <c r="L265" s="164">
        <f t="shared" si="1027"/>
        <v>0</v>
      </c>
      <c r="M265" s="164" t="str">
        <f t="shared" si="1028"/>
        <v>00</v>
      </c>
      <c r="N265" s="168">
        <f t="shared" si="1000"/>
        <v>0</v>
      </c>
      <c r="O265" s="164" t="str">
        <f t="shared" si="1029"/>
        <v/>
      </c>
      <c r="P265" s="171" t="str">
        <f t="shared" si="1001"/>
        <v>0:00,00</v>
      </c>
      <c r="Q265" s="171" t="str">
        <f t="shared" si="1002"/>
        <v>00:00,00</v>
      </c>
      <c r="R265" s="171" t="str">
        <f t="shared" si="1030"/>
        <v>00:00,</v>
      </c>
      <c r="S265" s="270" t="str">
        <f t="shared" ref="S265" si="1338">U265&amp;V265&amp;W265&amp;X265</f>
        <v/>
      </c>
      <c r="T265" s="270" t="str">
        <f>U265&amp;V265&amp;W265&amp;X265&amp;BE265&amp;BH265</f>
        <v/>
      </c>
      <c r="U265" s="281" t="str">
        <f t="shared" ref="U265" si="1339">IF(Y265="","",RANK(Y265,$Y$13:$Y$372,1))</f>
        <v/>
      </c>
      <c r="V265" s="281" t="str">
        <f t="shared" ref="V265" si="1340">IF(Z265="","",RANK(Z265,$Z$13:$Z$372,1))</f>
        <v/>
      </c>
      <c r="W265" s="281" t="str">
        <f t="shared" ref="W265" si="1341">IF(AA265="","",RANK(AA265,$AA$13:$AA$372,1))</f>
        <v/>
      </c>
      <c r="X265" s="281" t="str">
        <f t="shared" ref="X265" si="1342">IF(AB265="","",RANK(AB265,$AB$13:$AB$372,1))</f>
        <v/>
      </c>
      <c r="Y265" s="264" t="str">
        <f t="shared" ref="Y265:AB265" si="1343">IFERROR(IF(AND($BE265=Y$12,$BH265=Y$11),$BZ265,""),"")</f>
        <v/>
      </c>
      <c r="Z265" s="264" t="str">
        <f t="shared" si="1343"/>
        <v/>
      </c>
      <c r="AA265" s="264" t="str">
        <f t="shared" si="1343"/>
        <v/>
      </c>
      <c r="AB265" s="264" t="str">
        <f t="shared" si="1343"/>
        <v/>
      </c>
      <c r="AC265" s="65">
        <f t="shared" ref="AC265" si="1344">AJ265</f>
        <v>85</v>
      </c>
      <c r="AD265" s="65" t="str">
        <f t="shared" ref="AD265" si="1345">AK265</f>
        <v/>
      </c>
      <c r="AE265" s="65" t="s">
        <v>112</v>
      </c>
      <c r="AF265" s="246" t="str">
        <f t="shared" ref="AF265" si="1346">BY265</f>
        <v/>
      </c>
      <c r="AG265" s="246" t="str">
        <f t="shared" ref="AG265" si="1347">BY266</f>
        <v/>
      </c>
      <c r="AH265" s="246" t="str">
        <f t="shared" ref="AH265" si="1348">BY267</f>
        <v/>
      </c>
      <c r="AI265" s="244">
        <f t="shared" ref="AI265" si="1349">IF(BZ265="",0,1)</f>
        <v>0</v>
      </c>
      <c r="AJ265" s="271">
        <v>85</v>
      </c>
      <c r="AK265" s="272" t="str">
        <f>IF(INDEX('ordem de passagem'!B$13:B$132,MATCH(ajuizamento!$AJ265,'ordem de passagem'!$A$13:$A$132))=0,"",INDEX('ordem de passagem'!B$13:B$132,MATCH(ajuizamento!$AJ265,'ordem de passagem'!$A$13:$A$132)))</f>
        <v/>
      </c>
      <c r="AL265" s="273" t="str">
        <f>IF(INDEX('ordem de passagem'!C$13:C$132,MATCH(ajuizamento!$AJ265,'ordem de passagem'!$A$13:$A$132))=0,"",INDEX('ordem de passagem'!C$13:C$132,MATCH(ajuizamento!$AJ265,'ordem de passagem'!$A$13:$A$132)))</f>
        <v/>
      </c>
      <c r="AM265" s="273"/>
      <c r="AN265" s="273"/>
      <c r="AO265" s="273"/>
      <c r="AP265" s="273"/>
      <c r="AQ265" s="273"/>
      <c r="AR265" s="273"/>
      <c r="AS265" s="274" t="str">
        <f>IF(INDEX('ordem de passagem'!D$13:D$132,MATCH(ajuizamento!$AJ265,'ordem de passagem'!$A$13:$A$132))=0,"",INDEX('ordem de passagem'!D$13:D$132,MATCH(ajuizamento!$AJ265,'ordem de passagem'!$A$13:$A$132)))</f>
        <v/>
      </c>
      <c r="AT265" s="274"/>
      <c r="AU265" s="274"/>
      <c r="AV265" s="274"/>
      <c r="AW265" s="274"/>
      <c r="AX265" s="274"/>
      <c r="AY265" s="274"/>
      <c r="AZ265" s="274" t="str">
        <f>IF(INDEX('ordem de passagem'!E$13:E$132,MATCH(ajuizamento!$AJ265,'ordem de passagem'!$A$13:$A$132))=0,"",INDEX('ordem de passagem'!E$13:E$132,MATCH(ajuizamento!$AJ265,'ordem de passagem'!$A$13:$A$132)))</f>
        <v/>
      </c>
      <c r="BA265" s="274"/>
      <c r="BB265" s="274"/>
      <c r="BC265" s="274"/>
      <c r="BD265" s="274"/>
      <c r="BE265" s="275" t="str">
        <f>IF(INDEX('ordem de passagem'!F$13:F$132,MATCH(ajuizamento!$AJ265,'ordem de passagem'!$A$13:$A$132))=0,"",INDEX('ordem de passagem'!F$13:F$132,MATCH(ajuizamento!$AJ265,'ordem de passagem'!$A$13:$A$132)))</f>
        <v/>
      </c>
      <c r="BF265" s="276"/>
      <c r="BG265" s="277"/>
      <c r="BH265" s="275" t="str">
        <f>IF(INDEX('ordem de passagem'!G$13:G$132,MATCH(ajuizamento!$AJ265,'ordem de passagem'!$A$13:$A$132))=0,"",INDEX('ordem de passagem'!G$13:G$132,MATCH(ajuizamento!$AJ265,'ordem de passagem'!$A$13:$A$132)))</f>
        <v/>
      </c>
      <c r="BI265" s="276"/>
      <c r="BJ265" s="276"/>
      <c r="BK265" s="277"/>
      <c r="BL265" s="74" t="str">
        <f>IF(AL265="","",AE265)</f>
        <v/>
      </c>
      <c r="BM265" s="162"/>
      <c r="BN265" s="162"/>
      <c r="BO265" s="162"/>
      <c r="BP265" s="162"/>
      <c r="BQ265" s="162"/>
      <c r="BR265" s="162"/>
      <c r="BS265" s="162"/>
      <c r="BT265" s="162"/>
      <c r="BU265" s="162"/>
      <c r="BV265" s="162"/>
      <c r="BW265" s="162"/>
      <c r="BX265" s="172"/>
      <c r="BY265" s="174" t="str">
        <f t="shared" si="1015"/>
        <v/>
      </c>
      <c r="BZ265" s="245" t="str">
        <f t="shared" si="1157"/>
        <v/>
      </c>
      <c r="CA265" s="263"/>
    </row>
    <row r="266" spans="1:79" ht="19.8" customHeight="1" x14ac:dyDescent="0.3">
      <c r="A266" s="154" t="str">
        <f t="shared" si="1016"/>
        <v>00:00:00,00</v>
      </c>
      <c r="B266" s="154" t="str">
        <f t="shared" si="1017"/>
        <v>00:00:00,00</v>
      </c>
      <c r="C266" s="154" t="str">
        <f t="shared" si="1018"/>
        <v>00:00:00,00</v>
      </c>
      <c r="D266" s="154" t="str">
        <f t="shared" si="1019"/>
        <v>00:00:00,00</v>
      </c>
      <c r="E266" s="154" t="str">
        <f t="shared" si="1020"/>
        <v>00:00:00,00</v>
      </c>
      <c r="F266" s="154" t="str">
        <f t="shared" si="1021"/>
        <v>00:00:00,00</v>
      </c>
      <c r="G266" s="154" t="str">
        <f t="shared" si="1022"/>
        <v>00:00:00,00</v>
      </c>
      <c r="H266" s="154" t="str">
        <f t="shared" si="1023"/>
        <v>00:00:00,00</v>
      </c>
      <c r="I266" s="154" t="str">
        <f t="shared" si="1024"/>
        <v>00:00:00,00</v>
      </c>
      <c r="J266" s="154" t="str">
        <f t="shared" si="1025"/>
        <v>00:00:00,00</v>
      </c>
      <c r="K266" s="154" t="str">
        <f t="shared" si="1026"/>
        <v>00:00:00,00</v>
      </c>
      <c r="L266" s="164">
        <f t="shared" si="1027"/>
        <v>0</v>
      </c>
      <c r="M266" s="164" t="str">
        <f t="shared" si="1028"/>
        <v>00</v>
      </c>
      <c r="N266" s="168">
        <f t="shared" si="1000"/>
        <v>0</v>
      </c>
      <c r="O266" s="164" t="str">
        <f t="shared" si="1029"/>
        <v/>
      </c>
      <c r="P266" s="171" t="str">
        <f t="shared" si="1001"/>
        <v>0:00,00</v>
      </c>
      <c r="Q266" s="171" t="str">
        <f t="shared" si="1002"/>
        <v>00:00,00</v>
      </c>
      <c r="R266" s="171" t="str">
        <f t="shared" si="1030"/>
        <v>00:00,</v>
      </c>
      <c r="S266" s="270"/>
      <c r="T266" s="270"/>
      <c r="U266" s="281"/>
      <c r="V266" s="281"/>
      <c r="W266" s="281"/>
      <c r="X266" s="281"/>
      <c r="Y266" s="264"/>
      <c r="Z266" s="264"/>
      <c r="AA266" s="264"/>
      <c r="AB266" s="264"/>
      <c r="AC266" s="65">
        <f t="shared" ref="AC266" si="1350">AJ265</f>
        <v>85</v>
      </c>
      <c r="AD266" s="65" t="str">
        <f t="shared" ref="AD266" si="1351">AK265</f>
        <v/>
      </c>
      <c r="AE266" s="65" t="s">
        <v>113</v>
      </c>
      <c r="AF266" s="246"/>
      <c r="AG266" s="246"/>
      <c r="AH266" s="246"/>
      <c r="AI266" s="244"/>
      <c r="AJ266" s="271"/>
      <c r="AK266" s="272"/>
      <c r="AL266" s="273"/>
      <c r="AM266" s="273"/>
      <c r="AN266" s="273"/>
      <c r="AO266" s="273"/>
      <c r="AP266" s="273"/>
      <c r="AQ266" s="273"/>
      <c r="AR266" s="273"/>
      <c r="AS266" s="274"/>
      <c r="AT266" s="274"/>
      <c r="AU266" s="274"/>
      <c r="AV266" s="274"/>
      <c r="AW266" s="274"/>
      <c r="AX266" s="274"/>
      <c r="AY266" s="274"/>
      <c r="AZ266" s="274"/>
      <c r="BA266" s="274"/>
      <c r="BB266" s="274"/>
      <c r="BC266" s="274"/>
      <c r="BD266" s="274"/>
      <c r="BE266" s="275"/>
      <c r="BF266" s="276"/>
      <c r="BG266" s="277"/>
      <c r="BH266" s="275"/>
      <c r="BI266" s="276"/>
      <c r="BJ266" s="276"/>
      <c r="BK266" s="277"/>
      <c r="BL266" s="74" t="str">
        <f>IF(AL265="","",AE266)</f>
        <v/>
      </c>
      <c r="BM266" s="163"/>
      <c r="BN266" s="163"/>
      <c r="BO266" s="163"/>
      <c r="BP266" s="163"/>
      <c r="BQ266" s="163"/>
      <c r="BR266" s="163"/>
      <c r="BS266" s="163"/>
      <c r="BT266" s="163"/>
      <c r="BU266" s="163"/>
      <c r="BV266" s="163"/>
      <c r="BW266" s="163"/>
      <c r="BX266" s="172"/>
      <c r="BY266" s="174" t="str">
        <f t="shared" si="1015"/>
        <v/>
      </c>
      <c r="BZ266" s="245"/>
      <c r="CA266" s="263"/>
    </row>
    <row r="267" spans="1:79" ht="19.8" customHeight="1" x14ac:dyDescent="0.3">
      <c r="A267" s="154" t="str">
        <f t="shared" si="1016"/>
        <v>00:00:00,00</v>
      </c>
      <c r="B267" s="154" t="str">
        <f t="shared" si="1017"/>
        <v>00:00:00,00</v>
      </c>
      <c r="C267" s="154" t="str">
        <f t="shared" si="1018"/>
        <v>00:00:00,00</v>
      </c>
      <c r="D267" s="154" t="str">
        <f t="shared" si="1019"/>
        <v>00:00:00,00</v>
      </c>
      <c r="E267" s="154" t="str">
        <f t="shared" si="1020"/>
        <v>00:00:00,00</v>
      </c>
      <c r="F267" s="154" t="str">
        <f t="shared" si="1021"/>
        <v>00:00:00,00</v>
      </c>
      <c r="G267" s="154" t="str">
        <f t="shared" si="1022"/>
        <v>00:00:00,00</v>
      </c>
      <c r="H267" s="154" t="str">
        <f t="shared" si="1023"/>
        <v>00:00:00,00</v>
      </c>
      <c r="I267" s="154" t="str">
        <f t="shared" si="1024"/>
        <v>00:00:00,00</v>
      </c>
      <c r="J267" s="154" t="str">
        <f t="shared" si="1025"/>
        <v>00:00:00,00</v>
      </c>
      <c r="K267" s="154" t="str">
        <f t="shared" si="1026"/>
        <v>00:00:00,00</v>
      </c>
      <c r="L267" s="164">
        <f t="shared" si="1027"/>
        <v>0</v>
      </c>
      <c r="M267" s="164" t="str">
        <f t="shared" si="1028"/>
        <v>00</v>
      </c>
      <c r="N267" s="168">
        <f t="shared" si="1000"/>
        <v>0</v>
      </c>
      <c r="O267" s="164" t="str">
        <f t="shared" si="1029"/>
        <v/>
      </c>
      <c r="P267" s="171" t="str">
        <f t="shared" si="1001"/>
        <v>0:00,00</v>
      </c>
      <c r="Q267" s="171" t="str">
        <f t="shared" si="1002"/>
        <v>00:00,00</v>
      </c>
      <c r="R267" s="171" t="str">
        <f t="shared" si="1030"/>
        <v>00:00,</v>
      </c>
      <c r="S267" s="270"/>
      <c r="T267" s="270"/>
      <c r="U267" s="281"/>
      <c r="V267" s="281"/>
      <c r="W267" s="281"/>
      <c r="X267" s="281"/>
      <c r="Y267" s="264"/>
      <c r="Z267" s="264"/>
      <c r="AA267" s="264"/>
      <c r="AB267" s="264"/>
      <c r="AC267" s="65">
        <f t="shared" ref="AC267" si="1352">AJ265</f>
        <v>85</v>
      </c>
      <c r="AD267" s="65" t="str">
        <f t="shared" ref="AD267" si="1353">AK265</f>
        <v/>
      </c>
      <c r="AE267" s="65" t="s">
        <v>114</v>
      </c>
      <c r="AF267" s="246"/>
      <c r="AG267" s="246"/>
      <c r="AH267" s="246"/>
      <c r="AI267" s="244"/>
      <c r="AJ267" s="271"/>
      <c r="AK267" s="272"/>
      <c r="AL267" s="273"/>
      <c r="AM267" s="273"/>
      <c r="AN267" s="273"/>
      <c r="AO267" s="273"/>
      <c r="AP267" s="273"/>
      <c r="AQ267" s="273"/>
      <c r="AR267" s="273"/>
      <c r="AS267" s="274"/>
      <c r="AT267" s="274"/>
      <c r="AU267" s="274"/>
      <c r="AV267" s="274"/>
      <c r="AW267" s="274"/>
      <c r="AX267" s="274"/>
      <c r="AY267" s="274"/>
      <c r="AZ267" s="274"/>
      <c r="BA267" s="274"/>
      <c r="BB267" s="274"/>
      <c r="BC267" s="274"/>
      <c r="BD267" s="274"/>
      <c r="BE267" s="278"/>
      <c r="BF267" s="279"/>
      <c r="BG267" s="280"/>
      <c r="BH267" s="278"/>
      <c r="BI267" s="279"/>
      <c r="BJ267" s="279"/>
      <c r="BK267" s="280"/>
      <c r="BL267" s="74" t="str">
        <f>IF(AL265="","",AE267)</f>
        <v/>
      </c>
      <c r="BM267" s="163"/>
      <c r="BN267" s="163"/>
      <c r="BO267" s="163"/>
      <c r="BP267" s="163"/>
      <c r="BQ267" s="163"/>
      <c r="BR267" s="163"/>
      <c r="BS267" s="163"/>
      <c r="BT267" s="163"/>
      <c r="BU267" s="163"/>
      <c r="BV267" s="163"/>
      <c r="BW267" s="163"/>
      <c r="BX267" s="172"/>
      <c r="BY267" s="174" t="str">
        <f t="shared" si="1015"/>
        <v/>
      </c>
      <c r="BZ267" s="245"/>
      <c r="CA267" s="263"/>
    </row>
    <row r="268" spans="1:79" ht="19.8" customHeight="1" x14ac:dyDescent="0.3">
      <c r="A268" s="154" t="str">
        <f t="shared" si="1016"/>
        <v>00:00:00,00</v>
      </c>
      <c r="B268" s="154" t="str">
        <f t="shared" si="1017"/>
        <v>00:00:00,00</v>
      </c>
      <c r="C268" s="154" t="str">
        <f t="shared" si="1018"/>
        <v>00:00:00,00</v>
      </c>
      <c r="D268" s="154" t="str">
        <f t="shared" si="1019"/>
        <v>00:00:00,00</v>
      </c>
      <c r="E268" s="154" t="str">
        <f t="shared" si="1020"/>
        <v>00:00:00,00</v>
      </c>
      <c r="F268" s="154" t="str">
        <f t="shared" si="1021"/>
        <v>00:00:00,00</v>
      </c>
      <c r="G268" s="154" t="str">
        <f t="shared" si="1022"/>
        <v>00:00:00,00</v>
      </c>
      <c r="H268" s="154" t="str">
        <f t="shared" si="1023"/>
        <v>00:00:00,00</v>
      </c>
      <c r="I268" s="154" t="str">
        <f t="shared" si="1024"/>
        <v>00:00:00,00</v>
      </c>
      <c r="J268" s="154" t="str">
        <f t="shared" si="1025"/>
        <v>00:00:00,00</v>
      </c>
      <c r="K268" s="154" t="str">
        <f t="shared" si="1026"/>
        <v>00:00:00,00</v>
      </c>
      <c r="L268" s="164">
        <f t="shared" si="1027"/>
        <v>0</v>
      </c>
      <c r="M268" s="164" t="str">
        <f t="shared" si="1028"/>
        <v>00</v>
      </c>
      <c r="N268" s="168">
        <f t="shared" si="1000"/>
        <v>0</v>
      </c>
      <c r="O268" s="164" t="str">
        <f t="shared" si="1029"/>
        <v/>
      </c>
      <c r="P268" s="171" t="str">
        <f t="shared" si="1001"/>
        <v>0:00,00</v>
      </c>
      <c r="Q268" s="171" t="str">
        <f t="shared" si="1002"/>
        <v>00:00,00</v>
      </c>
      <c r="R268" s="171" t="str">
        <f t="shared" si="1030"/>
        <v>00:00,</v>
      </c>
      <c r="S268" s="270" t="str">
        <f t="shared" ref="S268" si="1354">U268&amp;V268&amp;W268&amp;X268</f>
        <v/>
      </c>
      <c r="T268" s="270" t="str">
        <f>U268&amp;V268&amp;W268&amp;X268&amp;BE268&amp;BH268</f>
        <v/>
      </c>
      <c r="U268" s="281" t="str">
        <f t="shared" ref="U268" si="1355">IF(Y268="","",RANK(Y268,$Y$13:$Y$372,1))</f>
        <v/>
      </c>
      <c r="V268" s="281" t="str">
        <f t="shared" ref="V268" si="1356">IF(Z268="","",RANK(Z268,$Z$13:$Z$372,1))</f>
        <v/>
      </c>
      <c r="W268" s="281" t="str">
        <f t="shared" ref="W268" si="1357">IF(AA268="","",RANK(AA268,$AA$13:$AA$372,1))</f>
        <v/>
      </c>
      <c r="X268" s="281" t="str">
        <f t="shared" ref="X268" si="1358">IF(AB268="","",RANK(AB268,$AB$13:$AB$372,1))</f>
        <v/>
      </c>
      <c r="Y268" s="264" t="str">
        <f t="shared" ref="Y268:AB268" si="1359">IFERROR(IF(AND($BE268=Y$12,$BH268=Y$11),$BZ268,""),"")</f>
        <v/>
      </c>
      <c r="Z268" s="264" t="str">
        <f t="shared" si="1359"/>
        <v/>
      </c>
      <c r="AA268" s="264" t="str">
        <f t="shared" si="1359"/>
        <v/>
      </c>
      <c r="AB268" s="264" t="str">
        <f t="shared" si="1359"/>
        <v/>
      </c>
      <c r="AC268" s="65">
        <f t="shared" ref="AC268" si="1360">AJ268</f>
        <v>86</v>
      </c>
      <c r="AD268" s="65" t="str">
        <f t="shared" ref="AD268" si="1361">AK268</f>
        <v/>
      </c>
      <c r="AE268" s="65" t="s">
        <v>112</v>
      </c>
      <c r="AF268" s="246" t="str">
        <f t="shared" ref="AF268" si="1362">BY268</f>
        <v/>
      </c>
      <c r="AG268" s="246" t="str">
        <f t="shared" ref="AG268" si="1363">BY269</f>
        <v/>
      </c>
      <c r="AH268" s="246" t="str">
        <f t="shared" ref="AH268" si="1364">BY270</f>
        <v/>
      </c>
      <c r="AI268" s="244">
        <f t="shared" ref="AI268" si="1365">IF(BZ268="",0,1)</f>
        <v>0</v>
      </c>
      <c r="AJ268" s="271">
        <v>86</v>
      </c>
      <c r="AK268" s="272" t="str">
        <f>IF(INDEX('ordem de passagem'!B$13:B$132,MATCH(ajuizamento!$AJ268,'ordem de passagem'!$A$13:$A$132))=0,"",INDEX('ordem de passagem'!B$13:B$132,MATCH(ajuizamento!$AJ268,'ordem de passagem'!$A$13:$A$132)))</f>
        <v/>
      </c>
      <c r="AL268" s="273" t="str">
        <f>IF(INDEX('ordem de passagem'!C$13:C$132,MATCH(ajuizamento!$AJ268,'ordem de passagem'!$A$13:$A$132))=0,"",INDEX('ordem de passagem'!C$13:C$132,MATCH(ajuizamento!$AJ268,'ordem de passagem'!$A$13:$A$132)))</f>
        <v/>
      </c>
      <c r="AM268" s="273"/>
      <c r="AN268" s="273"/>
      <c r="AO268" s="273"/>
      <c r="AP268" s="273"/>
      <c r="AQ268" s="273"/>
      <c r="AR268" s="273"/>
      <c r="AS268" s="274" t="str">
        <f>IF(INDEX('ordem de passagem'!D$13:D$132,MATCH(ajuizamento!$AJ268,'ordem de passagem'!$A$13:$A$132))=0,"",INDEX('ordem de passagem'!D$13:D$132,MATCH(ajuizamento!$AJ268,'ordem de passagem'!$A$13:$A$132)))</f>
        <v/>
      </c>
      <c r="AT268" s="274"/>
      <c r="AU268" s="274"/>
      <c r="AV268" s="274"/>
      <c r="AW268" s="274"/>
      <c r="AX268" s="274"/>
      <c r="AY268" s="274"/>
      <c r="AZ268" s="274" t="str">
        <f>IF(INDEX('ordem de passagem'!E$13:E$132,MATCH(ajuizamento!$AJ268,'ordem de passagem'!$A$13:$A$132))=0,"",INDEX('ordem de passagem'!E$13:E$132,MATCH(ajuizamento!$AJ268,'ordem de passagem'!$A$13:$A$132)))</f>
        <v/>
      </c>
      <c r="BA268" s="274"/>
      <c r="BB268" s="274"/>
      <c r="BC268" s="274"/>
      <c r="BD268" s="274"/>
      <c r="BE268" s="275" t="str">
        <f>IF(INDEX('ordem de passagem'!F$13:F$132,MATCH(ajuizamento!$AJ268,'ordem de passagem'!$A$13:$A$132))=0,"",INDEX('ordem de passagem'!F$13:F$132,MATCH(ajuizamento!$AJ268,'ordem de passagem'!$A$13:$A$132)))</f>
        <v/>
      </c>
      <c r="BF268" s="276"/>
      <c r="BG268" s="277"/>
      <c r="BH268" s="275" t="str">
        <f>IF(INDEX('ordem de passagem'!G$13:G$132,MATCH(ajuizamento!$AJ268,'ordem de passagem'!$A$13:$A$132))=0,"",INDEX('ordem de passagem'!G$13:G$132,MATCH(ajuizamento!$AJ268,'ordem de passagem'!$A$13:$A$132)))</f>
        <v/>
      </c>
      <c r="BI268" s="276"/>
      <c r="BJ268" s="276"/>
      <c r="BK268" s="277"/>
      <c r="BL268" s="74" t="str">
        <f>IF(AL268="","",AE268)</f>
        <v/>
      </c>
      <c r="BM268" s="162"/>
      <c r="BN268" s="162"/>
      <c r="BO268" s="162"/>
      <c r="BP268" s="162"/>
      <c r="BQ268" s="162"/>
      <c r="BR268" s="162"/>
      <c r="BS268" s="162"/>
      <c r="BT268" s="162"/>
      <c r="BU268" s="162"/>
      <c r="BV268" s="162"/>
      <c r="BW268" s="162"/>
      <c r="BX268" s="172"/>
      <c r="BY268" s="174" t="str">
        <f t="shared" si="1015"/>
        <v/>
      </c>
      <c r="BZ268" s="245" t="str">
        <f t="shared" si="1157"/>
        <v/>
      </c>
      <c r="CA268" s="263"/>
    </row>
    <row r="269" spans="1:79" ht="19.8" customHeight="1" x14ac:dyDescent="0.3">
      <c r="A269" s="154" t="str">
        <f t="shared" si="1016"/>
        <v>00:00:00,00</v>
      </c>
      <c r="B269" s="154" t="str">
        <f t="shared" si="1017"/>
        <v>00:00:00,00</v>
      </c>
      <c r="C269" s="154" t="str">
        <f t="shared" si="1018"/>
        <v>00:00:00,00</v>
      </c>
      <c r="D269" s="154" t="str">
        <f t="shared" si="1019"/>
        <v>00:00:00,00</v>
      </c>
      <c r="E269" s="154" t="str">
        <f t="shared" si="1020"/>
        <v>00:00:00,00</v>
      </c>
      <c r="F269" s="154" t="str">
        <f t="shared" si="1021"/>
        <v>00:00:00,00</v>
      </c>
      <c r="G269" s="154" t="str">
        <f t="shared" si="1022"/>
        <v>00:00:00,00</v>
      </c>
      <c r="H269" s="154" t="str">
        <f t="shared" si="1023"/>
        <v>00:00:00,00</v>
      </c>
      <c r="I269" s="154" t="str">
        <f t="shared" si="1024"/>
        <v>00:00:00,00</v>
      </c>
      <c r="J269" s="154" t="str">
        <f t="shared" si="1025"/>
        <v>00:00:00,00</v>
      </c>
      <c r="K269" s="154" t="str">
        <f t="shared" si="1026"/>
        <v>00:00:00,00</v>
      </c>
      <c r="L269" s="164">
        <f t="shared" si="1027"/>
        <v>0</v>
      </c>
      <c r="M269" s="164" t="str">
        <f t="shared" si="1028"/>
        <v>00</v>
      </c>
      <c r="N269" s="168">
        <f t="shared" ref="N269:N332" si="1366">IFERROR((A269+B269+C269+D269+E269+F269+G269+H269+I269+J269+K269)+P269+Q269+R269,"")</f>
        <v>0</v>
      </c>
      <c r="O269" s="164" t="str">
        <f t="shared" si="1029"/>
        <v/>
      </c>
      <c r="P269" s="171" t="str">
        <f t="shared" ref="P269:P332" si="1367">L269&amp;":00,00"</f>
        <v>0:00,00</v>
      </c>
      <c r="Q269" s="171" t="str">
        <f t="shared" ref="Q269:Q332" si="1368">"00:"&amp;M269&amp;",00"</f>
        <v>00:00,00</v>
      </c>
      <c r="R269" s="171" t="str">
        <f t="shared" si="1030"/>
        <v>00:00,</v>
      </c>
      <c r="S269" s="270"/>
      <c r="T269" s="270"/>
      <c r="U269" s="281"/>
      <c r="V269" s="281"/>
      <c r="W269" s="281"/>
      <c r="X269" s="281"/>
      <c r="Y269" s="264"/>
      <c r="Z269" s="264"/>
      <c r="AA269" s="264"/>
      <c r="AB269" s="264"/>
      <c r="AC269" s="65">
        <f t="shared" ref="AC269" si="1369">AJ268</f>
        <v>86</v>
      </c>
      <c r="AD269" s="65" t="str">
        <f t="shared" ref="AD269" si="1370">AK268</f>
        <v/>
      </c>
      <c r="AE269" s="65" t="s">
        <v>113</v>
      </c>
      <c r="AF269" s="246"/>
      <c r="AG269" s="246"/>
      <c r="AH269" s="246"/>
      <c r="AI269" s="244"/>
      <c r="AJ269" s="271"/>
      <c r="AK269" s="272"/>
      <c r="AL269" s="273"/>
      <c r="AM269" s="273"/>
      <c r="AN269" s="273"/>
      <c r="AO269" s="273"/>
      <c r="AP269" s="273"/>
      <c r="AQ269" s="273"/>
      <c r="AR269" s="273"/>
      <c r="AS269" s="274"/>
      <c r="AT269" s="274"/>
      <c r="AU269" s="274"/>
      <c r="AV269" s="274"/>
      <c r="AW269" s="274"/>
      <c r="AX269" s="274"/>
      <c r="AY269" s="274"/>
      <c r="AZ269" s="274"/>
      <c r="BA269" s="274"/>
      <c r="BB269" s="274"/>
      <c r="BC269" s="274"/>
      <c r="BD269" s="274"/>
      <c r="BE269" s="275"/>
      <c r="BF269" s="276"/>
      <c r="BG269" s="277"/>
      <c r="BH269" s="275"/>
      <c r="BI269" s="276"/>
      <c r="BJ269" s="276"/>
      <c r="BK269" s="277"/>
      <c r="BL269" s="74" t="str">
        <f>IF(AL268="","",AE269)</f>
        <v/>
      </c>
      <c r="BM269" s="163"/>
      <c r="BN269" s="163"/>
      <c r="BO269" s="163"/>
      <c r="BP269" s="163"/>
      <c r="BQ269" s="163"/>
      <c r="BR269" s="163"/>
      <c r="BS269" s="163"/>
      <c r="BT269" s="163"/>
      <c r="BU269" s="163"/>
      <c r="BV269" s="163"/>
      <c r="BW269" s="163"/>
      <c r="BX269" s="172"/>
      <c r="BY269" s="174" t="str">
        <f t="shared" ref="BY269:BY332" si="1371">IF(BX269="","",N269)</f>
        <v/>
      </c>
      <c r="BZ269" s="245"/>
      <c r="CA269" s="263"/>
    </row>
    <row r="270" spans="1:79" ht="19.8" customHeight="1" x14ac:dyDescent="0.3">
      <c r="A270" s="154" t="str">
        <f t="shared" ref="A270:A333" si="1372">IF(BM270="","00:00:00,00","00:00:"&amp;BM270&amp;",00")</f>
        <v>00:00:00,00</v>
      </c>
      <c r="B270" s="154" t="str">
        <f t="shared" ref="B270:B333" si="1373">IF(BN270="","00:00:00,00","00:00:"&amp;BN270&amp;",00")</f>
        <v>00:00:00,00</v>
      </c>
      <c r="C270" s="154" t="str">
        <f t="shared" ref="C270:C333" si="1374">IF(BO270="","00:00:00,00","00:00:"&amp;BO270&amp;",00")</f>
        <v>00:00:00,00</v>
      </c>
      <c r="D270" s="154" t="str">
        <f t="shared" ref="D270:D333" si="1375">IF(BP270="","00:00:00,00","00:00:"&amp;BP270&amp;",00")</f>
        <v>00:00:00,00</v>
      </c>
      <c r="E270" s="154" t="str">
        <f t="shared" ref="E270:E333" si="1376">IF(BQ270="","00:00:00,00","00:00:"&amp;BQ270&amp;",00")</f>
        <v>00:00:00,00</v>
      </c>
      <c r="F270" s="154" t="str">
        <f t="shared" ref="F270:F333" si="1377">IF(BR270="","00:00:00,00","00:00:"&amp;BR270&amp;",00")</f>
        <v>00:00:00,00</v>
      </c>
      <c r="G270" s="154" t="str">
        <f t="shared" ref="G270:G333" si="1378">IF(BS270="","00:00:00,00","00:00:"&amp;BS270&amp;",00")</f>
        <v>00:00:00,00</v>
      </c>
      <c r="H270" s="154" t="str">
        <f t="shared" ref="H270:H333" si="1379">IF(BT270="","00:00:00,00","00:00:"&amp;BT270&amp;",00")</f>
        <v>00:00:00,00</v>
      </c>
      <c r="I270" s="154" t="str">
        <f t="shared" ref="I270:I333" si="1380">IF(BU270="","00:00:00,00","00:00:"&amp;BU270&amp;",00")</f>
        <v>00:00:00,00</v>
      </c>
      <c r="J270" s="154" t="str">
        <f t="shared" ref="J270:J333" si="1381">IF(BV270="","00:00:00,00","00:00:"&amp;BV270&amp;",00")</f>
        <v>00:00:00,00</v>
      </c>
      <c r="K270" s="154" t="str">
        <f t="shared" ref="K270:K333" si="1382">IF(BW270="","00:00:00,00","00:00:"&amp;BW270&amp;",00")</f>
        <v>00:00:00,00</v>
      </c>
      <c r="L270" s="164">
        <f t="shared" ref="L270:L333" si="1383">IF(LEN(BX270)=6,LEFT(BX270,1),0)</f>
        <v>0</v>
      </c>
      <c r="M270" s="164" t="str">
        <f t="shared" ref="M270:M333" si="1384">IF(LEN(BX270)=6,MID(BX270,2,2),""&amp;IF(LEN(BX270)=5,MID(BX270,1,2),""&amp;IF(LEN(BX270)=4,0&amp;MID(BX270,1,1),""))&amp;IF(LEN(BX270)&lt;=3,"00",""))</f>
        <v>00</v>
      </c>
      <c r="N270" s="168">
        <f t="shared" si="1366"/>
        <v>0</v>
      </c>
      <c r="O270" s="164" t="str">
        <f t="shared" ref="O270:O333" si="1385">IFERROR((RIGHT(BX270,3))*1,"")</f>
        <v/>
      </c>
      <c r="P270" s="171" t="str">
        <f t="shared" si="1367"/>
        <v>0:00,00</v>
      </c>
      <c r="Q270" s="171" t="str">
        <f t="shared" si="1368"/>
        <v>00:00,00</v>
      </c>
      <c r="R270" s="171" t="str">
        <f t="shared" ref="R270:R333" si="1386">"00:00,"&amp;O270</f>
        <v>00:00,</v>
      </c>
      <c r="S270" s="270"/>
      <c r="T270" s="270"/>
      <c r="U270" s="281"/>
      <c r="V270" s="281"/>
      <c r="W270" s="281"/>
      <c r="X270" s="281"/>
      <c r="Y270" s="264"/>
      <c r="Z270" s="264"/>
      <c r="AA270" s="264"/>
      <c r="AB270" s="264"/>
      <c r="AC270" s="65">
        <f t="shared" ref="AC270" si="1387">AJ268</f>
        <v>86</v>
      </c>
      <c r="AD270" s="65" t="str">
        <f t="shared" ref="AD270" si="1388">AK268</f>
        <v/>
      </c>
      <c r="AE270" s="65" t="s">
        <v>114</v>
      </c>
      <c r="AF270" s="246"/>
      <c r="AG270" s="246"/>
      <c r="AH270" s="246"/>
      <c r="AI270" s="244"/>
      <c r="AJ270" s="271"/>
      <c r="AK270" s="272"/>
      <c r="AL270" s="273"/>
      <c r="AM270" s="273"/>
      <c r="AN270" s="273"/>
      <c r="AO270" s="273"/>
      <c r="AP270" s="273"/>
      <c r="AQ270" s="273"/>
      <c r="AR270" s="273"/>
      <c r="AS270" s="274"/>
      <c r="AT270" s="274"/>
      <c r="AU270" s="274"/>
      <c r="AV270" s="274"/>
      <c r="AW270" s="274"/>
      <c r="AX270" s="274"/>
      <c r="AY270" s="274"/>
      <c r="AZ270" s="274"/>
      <c r="BA270" s="274"/>
      <c r="BB270" s="274"/>
      <c r="BC270" s="274"/>
      <c r="BD270" s="274"/>
      <c r="BE270" s="278"/>
      <c r="BF270" s="279"/>
      <c r="BG270" s="280"/>
      <c r="BH270" s="278"/>
      <c r="BI270" s="279"/>
      <c r="BJ270" s="279"/>
      <c r="BK270" s="280"/>
      <c r="BL270" s="74" t="str">
        <f>IF(AL268="","",AE270)</f>
        <v/>
      </c>
      <c r="BM270" s="163"/>
      <c r="BN270" s="163"/>
      <c r="BO270" s="163"/>
      <c r="BP270" s="163"/>
      <c r="BQ270" s="163"/>
      <c r="BR270" s="163"/>
      <c r="BS270" s="163"/>
      <c r="BT270" s="163"/>
      <c r="BU270" s="163"/>
      <c r="BV270" s="163"/>
      <c r="BW270" s="163"/>
      <c r="BX270" s="172"/>
      <c r="BY270" s="174" t="str">
        <f t="shared" si="1371"/>
        <v/>
      </c>
      <c r="BZ270" s="245"/>
      <c r="CA270" s="263"/>
    </row>
    <row r="271" spans="1:79" ht="19.8" customHeight="1" x14ac:dyDescent="0.3">
      <c r="A271" s="154" t="str">
        <f t="shared" si="1372"/>
        <v>00:00:00,00</v>
      </c>
      <c r="B271" s="154" t="str">
        <f t="shared" si="1373"/>
        <v>00:00:00,00</v>
      </c>
      <c r="C271" s="154" t="str">
        <f t="shared" si="1374"/>
        <v>00:00:00,00</v>
      </c>
      <c r="D271" s="154" t="str">
        <f t="shared" si="1375"/>
        <v>00:00:00,00</v>
      </c>
      <c r="E271" s="154" t="str">
        <f t="shared" si="1376"/>
        <v>00:00:00,00</v>
      </c>
      <c r="F271" s="154" t="str">
        <f t="shared" si="1377"/>
        <v>00:00:00,00</v>
      </c>
      <c r="G271" s="154" t="str">
        <f t="shared" si="1378"/>
        <v>00:00:00,00</v>
      </c>
      <c r="H271" s="154" t="str">
        <f t="shared" si="1379"/>
        <v>00:00:00,00</v>
      </c>
      <c r="I271" s="154" t="str">
        <f t="shared" si="1380"/>
        <v>00:00:00,00</v>
      </c>
      <c r="J271" s="154" t="str">
        <f t="shared" si="1381"/>
        <v>00:00:00,00</v>
      </c>
      <c r="K271" s="154" t="str">
        <f t="shared" si="1382"/>
        <v>00:00:00,00</v>
      </c>
      <c r="L271" s="164">
        <f t="shared" si="1383"/>
        <v>0</v>
      </c>
      <c r="M271" s="164" t="str">
        <f t="shared" si="1384"/>
        <v>00</v>
      </c>
      <c r="N271" s="168">
        <f t="shared" si="1366"/>
        <v>0</v>
      </c>
      <c r="O271" s="164" t="str">
        <f t="shared" si="1385"/>
        <v/>
      </c>
      <c r="P271" s="171" t="str">
        <f t="shared" si="1367"/>
        <v>0:00,00</v>
      </c>
      <c r="Q271" s="171" t="str">
        <f t="shared" si="1368"/>
        <v>00:00,00</v>
      </c>
      <c r="R271" s="171" t="str">
        <f t="shared" si="1386"/>
        <v>00:00,</v>
      </c>
      <c r="S271" s="270" t="str">
        <f t="shared" ref="S271" si="1389">U271&amp;V271&amp;W271&amp;X271</f>
        <v/>
      </c>
      <c r="T271" s="270" t="str">
        <f>U271&amp;V271&amp;W271&amp;X271&amp;BE271&amp;BH271</f>
        <v/>
      </c>
      <c r="U271" s="281" t="str">
        <f t="shared" ref="U271" si="1390">IF(Y271="","",RANK(Y271,$Y$13:$Y$372,1))</f>
        <v/>
      </c>
      <c r="V271" s="281" t="str">
        <f t="shared" ref="V271" si="1391">IF(Z271="","",RANK(Z271,$Z$13:$Z$372,1))</f>
        <v/>
      </c>
      <c r="W271" s="281" t="str">
        <f t="shared" ref="W271" si="1392">IF(AA271="","",RANK(AA271,$AA$13:$AA$372,1))</f>
        <v/>
      </c>
      <c r="X271" s="281" t="str">
        <f t="shared" ref="X271" si="1393">IF(AB271="","",RANK(AB271,$AB$13:$AB$372,1))</f>
        <v/>
      </c>
      <c r="Y271" s="264" t="str">
        <f t="shared" ref="Y271:AB271" si="1394">IFERROR(IF(AND($BE271=Y$12,$BH271=Y$11),$BZ271,""),"")</f>
        <v/>
      </c>
      <c r="Z271" s="264" t="str">
        <f t="shared" si="1394"/>
        <v/>
      </c>
      <c r="AA271" s="264" t="str">
        <f t="shared" si="1394"/>
        <v/>
      </c>
      <c r="AB271" s="264" t="str">
        <f t="shared" si="1394"/>
        <v/>
      </c>
      <c r="AC271" s="65">
        <f t="shared" ref="AC271" si="1395">AJ271</f>
        <v>87</v>
      </c>
      <c r="AD271" s="65" t="str">
        <f t="shared" ref="AD271" si="1396">AK271</f>
        <v/>
      </c>
      <c r="AE271" s="65" t="s">
        <v>112</v>
      </c>
      <c r="AF271" s="246" t="str">
        <f t="shared" ref="AF271" si="1397">BY271</f>
        <v/>
      </c>
      <c r="AG271" s="246" t="str">
        <f t="shared" ref="AG271" si="1398">BY272</f>
        <v/>
      </c>
      <c r="AH271" s="246" t="str">
        <f t="shared" ref="AH271" si="1399">BY273</f>
        <v/>
      </c>
      <c r="AI271" s="244">
        <f t="shared" ref="AI271" si="1400">IF(BZ271="",0,1)</f>
        <v>0</v>
      </c>
      <c r="AJ271" s="271">
        <v>87</v>
      </c>
      <c r="AK271" s="272" t="str">
        <f>IF(INDEX('ordem de passagem'!B$13:B$132,MATCH(ajuizamento!$AJ271,'ordem de passagem'!$A$13:$A$132))=0,"",INDEX('ordem de passagem'!B$13:B$132,MATCH(ajuizamento!$AJ271,'ordem de passagem'!$A$13:$A$132)))</f>
        <v/>
      </c>
      <c r="AL271" s="273" t="str">
        <f>IF(INDEX('ordem de passagem'!C$13:C$132,MATCH(ajuizamento!$AJ271,'ordem de passagem'!$A$13:$A$132))=0,"",INDEX('ordem de passagem'!C$13:C$132,MATCH(ajuizamento!$AJ271,'ordem de passagem'!$A$13:$A$132)))</f>
        <v/>
      </c>
      <c r="AM271" s="273"/>
      <c r="AN271" s="273"/>
      <c r="AO271" s="273"/>
      <c r="AP271" s="273"/>
      <c r="AQ271" s="273"/>
      <c r="AR271" s="273"/>
      <c r="AS271" s="274" t="str">
        <f>IF(INDEX('ordem de passagem'!D$13:D$132,MATCH(ajuizamento!$AJ271,'ordem de passagem'!$A$13:$A$132))=0,"",INDEX('ordem de passagem'!D$13:D$132,MATCH(ajuizamento!$AJ271,'ordem de passagem'!$A$13:$A$132)))</f>
        <v/>
      </c>
      <c r="AT271" s="274"/>
      <c r="AU271" s="274"/>
      <c r="AV271" s="274"/>
      <c r="AW271" s="274"/>
      <c r="AX271" s="274"/>
      <c r="AY271" s="274"/>
      <c r="AZ271" s="274" t="str">
        <f>IF(INDEX('ordem de passagem'!E$13:E$132,MATCH(ajuizamento!$AJ271,'ordem de passagem'!$A$13:$A$132))=0,"",INDEX('ordem de passagem'!E$13:E$132,MATCH(ajuizamento!$AJ271,'ordem de passagem'!$A$13:$A$132)))</f>
        <v/>
      </c>
      <c r="BA271" s="274"/>
      <c r="BB271" s="274"/>
      <c r="BC271" s="274"/>
      <c r="BD271" s="274"/>
      <c r="BE271" s="275" t="str">
        <f>IF(INDEX('ordem de passagem'!F$13:F$132,MATCH(ajuizamento!$AJ271,'ordem de passagem'!$A$13:$A$132))=0,"",INDEX('ordem de passagem'!F$13:F$132,MATCH(ajuizamento!$AJ271,'ordem de passagem'!$A$13:$A$132)))</f>
        <v/>
      </c>
      <c r="BF271" s="276"/>
      <c r="BG271" s="277"/>
      <c r="BH271" s="275" t="str">
        <f>IF(INDEX('ordem de passagem'!G$13:G$132,MATCH(ajuizamento!$AJ271,'ordem de passagem'!$A$13:$A$132))=0,"",INDEX('ordem de passagem'!G$13:G$132,MATCH(ajuizamento!$AJ271,'ordem de passagem'!$A$13:$A$132)))</f>
        <v/>
      </c>
      <c r="BI271" s="276"/>
      <c r="BJ271" s="276"/>
      <c r="BK271" s="277"/>
      <c r="BL271" s="74" t="str">
        <f>IF(AL271="","",AE271)</f>
        <v/>
      </c>
      <c r="BM271" s="162"/>
      <c r="BN271" s="162"/>
      <c r="BO271" s="162"/>
      <c r="BP271" s="162"/>
      <c r="BQ271" s="162"/>
      <c r="BR271" s="162"/>
      <c r="BS271" s="162"/>
      <c r="BT271" s="162"/>
      <c r="BU271" s="162"/>
      <c r="BV271" s="162"/>
      <c r="BW271" s="162"/>
      <c r="BX271" s="172"/>
      <c r="BY271" s="174" t="str">
        <f t="shared" si="1371"/>
        <v/>
      </c>
      <c r="BZ271" s="245" t="str">
        <f t="shared" si="1157"/>
        <v/>
      </c>
      <c r="CA271" s="263"/>
    </row>
    <row r="272" spans="1:79" ht="19.8" customHeight="1" x14ac:dyDescent="0.3">
      <c r="A272" s="154" t="str">
        <f t="shared" si="1372"/>
        <v>00:00:00,00</v>
      </c>
      <c r="B272" s="154" t="str">
        <f t="shared" si="1373"/>
        <v>00:00:00,00</v>
      </c>
      <c r="C272" s="154" t="str">
        <f t="shared" si="1374"/>
        <v>00:00:00,00</v>
      </c>
      <c r="D272" s="154" t="str">
        <f t="shared" si="1375"/>
        <v>00:00:00,00</v>
      </c>
      <c r="E272" s="154" t="str">
        <f t="shared" si="1376"/>
        <v>00:00:00,00</v>
      </c>
      <c r="F272" s="154" t="str">
        <f t="shared" si="1377"/>
        <v>00:00:00,00</v>
      </c>
      <c r="G272" s="154" t="str">
        <f t="shared" si="1378"/>
        <v>00:00:00,00</v>
      </c>
      <c r="H272" s="154" t="str">
        <f t="shared" si="1379"/>
        <v>00:00:00,00</v>
      </c>
      <c r="I272" s="154" t="str">
        <f t="shared" si="1380"/>
        <v>00:00:00,00</v>
      </c>
      <c r="J272" s="154" t="str">
        <f t="shared" si="1381"/>
        <v>00:00:00,00</v>
      </c>
      <c r="K272" s="154" t="str">
        <f t="shared" si="1382"/>
        <v>00:00:00,00</v>
      </c>
      <c r="L272" s="164">
        <f t="shared" si="1383"/>
        <v>0</v>
      </c>
      <c r="M272" s="164" t="str">
        <f t="shared" si="1384"/>
        <v>00</v>
      </c>
      <c r="N272" s="168">
        <f t="shared" si="1366"/>
        <v>0</v>
      </c>
      <c r="O272" s="164" t="str">
        <f t="shared" si="1385"/>
        <v/>
      </c>
      <c r="P272" s="171" t="str">
        <f t="shared" si="1367"/>
        <v>0:00,00</v>
      </c>
      <c r="Q272" s="171" t="str">
        <f t="shared" si="1368"/>
        <v>00:00,00</v>
      </c>
      <c r="R272" s="171" t="str">
        <f t="shared" si="1386"/>
        <v>00:00,</v>
      </c>
      <c r="S272" s="270"/>
      <c r="T272" s="270"/>
      <c r="U272" s="281"/>
      <c r="V272" s="281"/>
      <c r="W272" s="281"/>
      <c r="X272" s="281"/>
      <c r="Y272" s="264"/>
      <c r="Z272" s="264"/>
      <c r="AA272" s="264"/>
      <c r="AB272" s="264"/>
      <c r="AC272" s="65">
        <f t="shared" ref="AC272" si="1401">AJ271</f>
        <v>87</v>
      </c>
      <c r="AD272" s="65" t="str">
        <f t="shared" ref="AD272" si="1402">AK271</f>
        <v/>
      </c>
      <c r="AE272" s="65" t="s">
        <v>113</v>
      </c>
      <c r="AF272" s="246"/>
      <c r="AG272" s="246"/>
      <c r="AH272" s="246"/>
      <c r="AI272" s="244"/>
      <c r="AJ272" s="271"/>
      <c r="AK272" s="272"/>
      <c r="AL272" s="273"/>
      <c r="AM272" s="273"/>
      <c r="AN272" s="273"/>
      <c r="AO272" s="273"/>
      <c r="AP272" s="273"/>
      <c r="AQ272" s="273"/>
      <c r="AR272" s="273"/>
      <c r="AS272" s="274"/>
      <c r="AT272" s="274"/>
      <c r="AU272" s="274"/>
      <c r="AV272" s="274"/>
      <c r="AW272" s="274"/>
      <c r="AX272" s="274"/>
      <c r="AY272" s="274"/>
      <c r="AZ272" s="274"/>
      <c r="BA272" s="274"/>
      <c r="BB272" s="274"/>
      <c r="BC272" s="274"/>
      <c r="BD272" s="274"/>
      <c r="BE272" s="275"/>
      <c r="BF272" s="276"/>
      <c r="BG272" s="277"/>
      <c r="BH272" s="275"/>
      <c r="BI272" s="276"/>
      <c r="BJ272" s="276"/>
      <c r="BK272" s="277"/>
      <c r="BL272" s="74" t="str">
        <f>IF(AL271="","",AE272)</f>
        <v/>
      </c>
      <c r="BM272" s="163"/>
      <c r="BN272" s="163"/>
      <c r="BO272" s="163"/>
      <c r="BP272" s="163"/>
      <c r="BQ272" s="163"/>
      <c r="BR272" s="163"/>
      <c r="BS272" s="163"/>
      <c r="BT272" s="163"/>
      <c r="BU272" s="163"/>
      <c r="BV272" s="163"/>
      <c r="BW272" s="163"/>
      <c r="BX272" s="172"/>
      <c r="BY272" s="174" t="str">
        <f t="shared" si="1371"/>
        <v/>
      </c>
      <c r="BZ272" s="245"/>
      <c r="CA272" s="263"/>
    </row>
    <row r="273" spans="1:79" ht="19.8" customHeight="1" x14ac:dyDescent="0.3">
      <c r="A273" s="154" t="str">
        <f t="shared" si="1372"/>
        <v>00:00:00,00</v>
      </c>
      <c r="B273" s="154" t="str">
        <f t="shared" si="1373"/>
        <v>00:00:00,00</v>
      </c>
      <c r="C273" s="154" t="str">
        <f t="shared" si="1374"/>
        <v>00:00:00,00</v>
      </c>
      <c r="D273" s="154" t="str">
        <f t="shared" si="1375"/>
        <v>00:00:00,00</v>
      </c>
      <c r="E273" s="154" t="str">
        <f t="shared" si="1376"/>
        <v>00:00:00,00</v>
      </c>
      <c r="F273" s="154" t="str">
        <f t="shared" si="1377"/>
        <v>00:00:00,00</v>
      </c>
      <c r="G273" s="154" t="str">
        <f t="shared" si="1378"/>
        <v>00:00:00,00</v>
      </c>
      <c r="H273" s="154" t="str">
        <f t="shared" si="1379"/>
        <v>00:00:00,00</v>
      </c>
      <c r="I273" s="154" t="str">
        <f t="shared" si="1380"/>
        <v>00:00:00,00</v>
      </c>
      <c r="J273" s="154" t="str">
        <f t="shared" si="1381"/>
        <v>00:00:00,00</v>
      </c>
      <c r="K273" s="154" t="str">
        <f t="shared" si="1382"/>
        <v>00:00:00,00</v>
      </c>
      <c r="L273" s="164">
        <f t="shared" si="1383"/>
        <v>0</v>
      </c>
      <c r="M273" s="164" t="str">
        <f t="shared" si="1384"/>
        <v>00</v>
      </c>
      <c r="N273" s="168">
        <f t="shared" si="1366"/>
        <v>0</v>
      </c>
      <c r="O273" s="164" t="str">
        <f t="shared" si="1385"/>
        <v/>
      </c>
      <c r="P273" s="171" t="str">
        <f t="shared" si="1367"/>
        <v>0:00,00</v>
      </c>
      <c r="Q273" s="171" t="str">
        <f t="shared" si="1368"/>
        <v>00:00,00</v>
      </c>
      <c r="R273" s="171" t="str">
        <f t="shared" si="1386"/>
        <v>00:00,</v>
      </c>
      <c r="S273" s="270"/>
      <c r="T273" s="270"/>
      <c r="U273" s="281"/>
      <c r="V273" s="281"/>
      <c r="W273" s="281"/>
      <c r="X273" s="281"/>
      <c r="Y273" s="264"/>
      <c r="Z273" s="264"/>
      <c r="AA273" s="264"/>
      <c r="AB273" s="264"/>
      <c r="AC273" s="65">
        <f t="shared" ref="AC273" si="1403">AJ271</f>
        <v>87</v>
      </c>
      <c r="AD273" s="65" t="str">
        <f t="shared" ref="AD273" si="1404">AK271</f>
        <v/>
      </c>
      <c r="AE273" s="65" t="s">
        <v>114</v>
      </c>
      <c r="AF273" s="246"/>
      <c r="AG273" s="246"/>
      <c r="AH273" s="246"/>
      <c r="AI273" s="244"/>
      <c r="AJ273" s="271"/>
      <c r="AK273" s="272"/>
      <c r="AL273" s="273"/>
      <c r="AM273" s="273"/>
      <c r="AN273" s="273"/>
      <c r="AO273" s="273"/>
      <c r="AP273" s="273"/>
      <c r="AQ273" s="273"/>
      <c r="AR273" s="273"/>
      <c r="AS273" s="274"/>
      <c r="AT273" s="274"/>
      <c r="AU273" s="274"/>
      <c r="AV273" s="274"/>
      <c r="AW273" s="274"/>
      <c r="AX273" s="274"/>
      <c r="AY273" s="274"/>
      <c r="AZ273" s="274"/>
      <c r="BA273" s="274"/>
      <c r="BB273" s="274"/>
      <c r="BC273" s="274"/>
      <c r="BD273" s="274"/>
      <c r="BE273" s="278"/>
      <c r="BF273" s="279"/>
      <c r="BG273" s="280"/>
      <c r="BH273" s="278"/>
      <c r="BI273" s="279"/>
      <c r="BJ273" s="279"/>
      <c r="BK273" s="280"/>
      <c r="BL273" s="74" t="str">
        <f>IF(AL271="","",AE273)</f>
        <v/>
      </c>
      <c r="BM273" s="163"/>
      <c r="BN273" s="163"/>
      <c r="BO273" s="163"/>
      <c r="BP273" s="163"/>
      <c r="BQ273" s="163"/>
      <c r="BR273" s="163"/>
      <c r="BS273" s="163"/>
      <c r="BT273" s="163"/>
      <c r="BU273" s="163"/>
      <c r="BV273" s="163"/>
      <c r="BW273" s="163"/>
      <c r="BX273" s="172"/>
      <c r="BY273" s="174" t="str">
        <f t="shared" si="1371"/>
        <v/>
      </c>
      <c r="BZ273" s="245"/>
      <c r="CA273" s="263"/>
    </row>
    <row r="274" spans="1:79" ht="19.8" customHeight="1" x14ac:dyDescent="0.3">
      <c r="A274" s="154" t="str">
        <f t="shared" si="1372"/>
        <v>00:00:00,00</v>
      </c>
      <c r="B274" s="154" t="str">
        <f t="shared" si="1373"/>
        <v>00:00:00,00</v>
      </c>
      <c r="C274" s="154" t="str">
        <f t="shared" si="1374"/>
        <v>00:00:00,00</v>
      </c>
      <c r="D274" s="154" t="str">
        <f t="shared" si="1375"/>
        <v>00:00:00,00</v>
      </c>
      <c r="E274" s="154" t="str">
        <f t="shared" si="1376"/>
        <v>00:00:00,00</v>
      </c>
      <c r="F274" s="154" t="str">
        <f t="shared" si="1377"/>
        <v>00:00:00,00</v>
      </c>
      <c r="G274" s="154" t="str">
        <f t="shared" si="1378"/>
        <v>00:00:00,00</v>
      </c>
      <c r="H274" s="154" t="str">
        <f t="shared" si="1379"/>
        <v>00:00:00,00</v>
      </c>
      <c r="I274" s="154" t="str">
        <f t="shared" si="1380"/>
        <v>00:00:00,00</v>
      </c>
      <c r="J274" s="154" t="str">
        <f t="shared" si="1381"/>
        <v>00:00:00,00</v>
      </c>
      <c r="K274" s="154" t="str">
        <f t="shared" si="1382"/>
        <v>00:00:00,00</v>
      </c>
      <c r="L274" s="164">
        <f t="shared" si="1383"/>
        <v>0</v>
      </c>
      <c r="M274" s="164" t="str">
        <f t="shared" si="1384"/>
        <v>00</v>
      </c>
      <c r="N274" s="168">
        <f t="shared" si="1366"/>
        <v>0</v>
      </c>
      <c r="O274" s="164" t="str">
        <f t="shared" si="1385"/>
        <v/>
      </c>
      <c r="P274" s="171" t="str">
        <f t="shared" si="1367"/>
        <v>0:00,00</v>
      </c>
      <c r="Q274" s="171" t="str">
        <f t="shared" si="1368"/>
        <v>00:00,00</v>
      </c>
      <c r="R274" s="171" t="str">
        <f t="shared" si="1386"/>
        <v>00:00,</v>
      </c>
      <c r="S274" s="270" t="str">
        <f t="shared" ref="S274" si="1405">U274&amp;V274&amp;W274&amp;X274</f>
        <v/>
      </c>
      <c r="T274" s="270" t="str">
        <f>U274&amp;V274&amp;W274&amp;X274&amp;BE274&amp;BH274</f>
        <v/>
      </c>
      <c r="U274" s="281" t="str">
        <f t="shared" ref="U274" si="1406">IF(Y274="","",RANK(Y274,$Y$13:$Y$372,1))</f>
        <v/>
      </c>
      <c r="V274" s="281" t="str">
        <f t="shared" ref="V274" si="1407">IF(Z274="","",RANK(Z274,$Z$13:$Z$372,1))</f>
        <v/>
      </c>
      <c r="W274" s="281" t="str">
        <f t="shared" ref="W274" si="1408">IF(AA274="","",RANK(AA274,$AA$13:$AA$372,1))</f>
        <v/>
      </c>
      <c r="X274" s="281" t="str">
        <f t="shared" ref="X274" si="1409">IF(AB274="","",RANK(AB274,$AB$13:$AB$372,1))</f>
        <v/>
      </c>
      <c r="Y274" s="264" t="str">
        <f t="shared" ref="Y274:AB274" si="1410">IFERROR(IF(AND($BE274=Y$12,$BH274=Y$11),$BZ274,""),"")</f>
        <v/>
      </c>
      <c r="Z274" s="264" t="str">
        <f t="shared" si="1410"/>
        <v/>
      </c>
      <c r="AA274" s="264" t="str">
        <f t="shared" si="1410"/>
        <v/>
      </c>
      <c r="AB274" s="264" t="str">
        <f t="shared" si="1410"/>
        <v/>
      </c>
      <c r="AC274" s="65">
        <f t="shared" ref="AC274" si="1411">AJ274</f>
        <v>88</v>
      </c>
      <c r="AD274" s="65" t="str">
        <f t="shared" ref="AD274" si="1412">AK274</f>
        <v/>
      </c>
      <c r="AE274" s="65" t="s">
        <v>112</v>
      </c>
      <c r="AF274" s="246" t="str">
        <f t="shared" ref="AF274" si="1413">BY274</f>
        <v/>
      </c>
      <c r="AG274" s="246" t="str">
        <f t="shared" ref="AG274" si="1414">BY275</f>
        <v/>
      </c>
      <c r="AH274" s="246" t="str">
        <f t="shared" ref="AH274" si="1415">BY276</f>
        <v/>
      </c>
      <c r="AI274" s="244">
        <f t="shared" ref="AI274" si="1416">IF(BZ274="",0,1)</f>
        <v>0</v>
      </c>
      <c r="AJ274" s="271">
        <v>88</v>
      </c>
      <c r="AK274" s="272" t="str">
        <f>IF(INDEX('ordem de passagem'!B$13:B$132,MATCH(ajuizamento!$AJ274,'ordem de passagem'!$A$13:$A$132))=0,"",INDEX('ordem de passagem'!B$13:B$132,MATCH(ajuizamento!$AJ274,'ordem de passagem'!$A$13:$A$132)))</f>
        <v/>
      </c>
      <c r="AL274" s="273" t="str">
        <f>IF(INDEX('ordem de passagem'!C$13:C$132,MATCH(ajuizamento!$AJ274,'ordem de passagem'!$A$13:$A$132))=0,"",INDEX('ordem de passagem'!C$13:C$132,MATCH(ajuizamento!$AJ274,'ordem de passagem'!$A$13:$A$132)))</f>
        <v/>
      </c>
      <c r="AM274" s="273"/>
      <c r="AN274" s="273"/>
      <c r="AO274" s="273"/>
      <c r="AP274" s="273"/>
      <c r="AQ274" s="273"/>
      <c r="AR274" s="273"/>
      <c r="AS274" s="274" t="str">
        <f>IF(INDEX('ordem de passagem'!D$13:D$132,MATCH(ajuizamento!$AJ274,'ordem de passagem'!$A$13:$A$132))=0,"",INDEX('ordem de passagem'!D$13:D$132,MATCH(ajuizamento!$AJ274,'ordem de passagem'!$A$13:$A$132)))</f>
        <v/>
      </c>
      <c r="AT274" s="274"/>
      <c r="AU274" s="274"/>
      <c r="AV274" s="274"/>
      <c r="AW274" s="274"/>
      <c r="AX274" s="274"/>
      <c r="AY274" s="274"/>
      <c r="AZ274" s="274" t="str">
        <f>IF(INDEX('ordem de passagem'!E$13:E$132,MATCH(ajuizamento!$AJ274,'ordem de passagem'!$A$13:$A$132))=0,"",INDEX('ordem de passagem'!E$13:E$132,MATCH(ajuizamento!$AJ274,'ordem de passagem'!$A$13:$A$132)))</f>
        <v/>
      </c>
      <c r="BA274" s="274"/>
      <c r="BB274" s="274"/>
      <c r="BC274" s="274"/>
      <c r="BD274" s="274"/>
      <c r="BE274" s="275" t="str">
        <f>IF(INDEX('ordem de passagem'!F$13:F$132,MATCH(ajuizamento!$AJ274,'ordem de passagem'!$A$13:$A$132))=0,"",INDEX('ordem de passagem'!F$13:F$132,MATCH(ajuizamento!$AJ274,'ordem de passagem'!$A$13:$A$132)))</f>
        <v/>
      </c>
      <c r="BF274" s="276"/>
      <c r="BG274" s="277"/>
      <c r="BH274" s="275" t="str">
        <f>IF(INDEX('ordem de passagem'!G$13:G$132,MATCH(ajuizamento!$AJ274,'ordem de passagem'!$A$13:$A$132))=0,"",INDEX('ordem de passagem'!G$13:G$132,MATCH(ajuizamento!$AJ274,'ordem de passagem'!$A$13:$A$132)))</f>
        <v/>
      </c>
      <c r="BI274" s="276"/>
      <c r="BJ274" s="276"/>
      <c r="BK274" s="277"/>
      <c r="BL274" s="74" t="str">
        <f>IF(AL274="","",AE274)</f>
        <v/>
      </c>
      <c r="BM274" s="162"/>
      <c r="BN274" s="162"/>
      <c r="BO274" s="162"/>
      <c r="BP274" s="162"/>
      <c r="BQ274" s="162"/>
      <c r="BR274" s="162"/>
      <c r="BS274" s="162"/>
      <c r="BT274" s="162"/>
      <c r="BU274" s="162"/>
      <c r="BV274" s="162"/>
      <c r="BW274" s="162"/>
      <c r="BX274" s="172"/>
      <c r="BY274" s="174" t="str">
        <f t="shared" si="1371"/>
        <v/>
      </c>
      <c r="BZ274" s="245" t="str">
        <f t="shared" si="1157"/>
        <v/>
      </c>
      <c r="CA274" s="263"/>
    </row>
    <row r="275" spans="1:79" ht="19.8" customHeight="1" x14ac:dyDescent="0.3">
      <c r="A275" s="154" t="str">
        <f t="shared" si="1372"/>
        <v>00:00:00,00</v>
      </c>
      <c r="B275" s="154" t="str">
        <f t="shared" si="1373"/>
        <v>00:00:00,00</v>
      </c>
      <c r="C275" s="154" t="str">
        <f t="shared" si="1374"/>
        <v>00:00:00,00</v>
      </c>
      <c r="D275" s="154" t="str">
        <f t="shared" si="1375"/>
        <v>00:00:00,00</v>
      </c>
      <c r="E275" s="154" t="str">
        <f t="shared" si="1376"/>
        <v>00:00:00,00</v>
      </c>
      <c r="F275" s="154" t="str">
        <f t="shared" si="1377"/>
        <v>00:00:00,00</v>
      </c>
      <c r="G275" s="154" t="str">
        <f t="shared" si="1378"/>
        <v>00:00:00,00</v>
      </c>
      <c r="H275" s="154" t="str">
        <f t="shared" si="1379"/>
        <v>00:00:00,00</v>
      </c>
      <c r="I275" s="154" t="str">
        <f t="shared" si="1380"/>
        <v>00:00:00,00</v>
      </c>
      <c r="J275" s="154" t="str">
        <f t="shared" si="1381"/>
        <v>00:00:00,00</v>
      </c>
      <c r="K275" s="154" t="str">
        <f t="shared" si="1382"/>
        <v>00:00:00,00</v>
      </c>
      <c r="L275" s="164">
        <f t="shared" si="1383"/>
        <v>0</v>
      </c>
      <c r="M275" s="164" t="str">
        <f t="shared" si="1384"/>
        <v>00</v>
      </c>
      <c r="N275" s="168">
        <f t="shared" si="1366"/>
        <v>0</v>
      </c>
      <c r="O275" s="164" t="str">
        <f t="shared" si="1385"/>
        <v/>
      </c>
      <c r="P275" s="171" t="str">
        <f t="shared" si="1367"/>
        <v>0:00,00</v>
      </c>
      <c r="Q275" s="171" t="str">
        <f t="shared" si="1368"/>
        <v>00:00,00</v>
      </c>
      <c r="R275" s="171" t="str">
        <f t="shared" si="1386"/>
        <v>00:00,</v>
      </c>
      <c r="S275" s="270"/>
      <c r="T275" s="270"/>
      <c r="U275" s="281"/>
      <c r="V275" s="281"/>
      <c r="W275" s="281"/>
      <c r="X275" s="281"/>
      <c r="Y275" s="264"/>
      <c r="Z275" s="264"/>
      <c r="AA275" s="264"/>
      <c r="AB275" s="264"/>
      <c r="AC275" s="65">
        <f t="shared" ref="AC275" si="1417">AJ274</f>
        <v>88</v>
      </c>
      <c r="AD275" s="65" t="str">
        <f t="shared" ref="AD275" si="1418">AK274</f>
        <v/>
      </c>
      <c r="AE275" s="65" t="s">
        <v>113</v>
      </c>
      <c r="AF275" s="246"/>
      <c r="AG275" s="246"/>
      <c r="AH275" s="246"/>
      <c r="AI275" s="244"/>
      <c r="AJ275" s="271"/>
      <c r="AK275" s="272"/>
      <c r="AL275" s="273"/>
      <c r="AM275" s="273"/>
      <c r="AN275" s="273"/>
      <c r="AO275" s="273"/>
      <c r="AP275" s="273"/>
      <c r="AQ275" s="273"/>
      <c r="AR275" s="273"/>
      <c r="AS275" s="274"/>
      <c r="AT275" s="274"/>
      <c r="AU275" s="274"/>
      <c r="AV275" s="274"/>
      <c r="AW275" s="274"/>
      <c r="AX275" s="274"/>
      <c r="AY275" s="274"/>
      <c r="AZ275" s="274"/>
      <c r="BA275" s="274"/>
      <c r="BB275" s="274"/>
      <c r="BC275" s="274"/>
      <c r="BD275" s="274"/>
      <c r="BE275" s="275"/>
      <c r="BF275" s="276"/>
      <c r="BG275" s="277"/>
      <c r="BH275" s="275"/>
      <c r="BI275" s="276"/>
      <c r="BJ275" s="276"/>
      <c r="BK275" s="277"/>
      <c r="BL275" s="74" t="str">
        <f>IF(AL274="","",AE275)</f>
        <v/>
      </c>
      <c r="BM275" s="163"/>
      <c r="BN275" s="163"/>
      <c r="BO275" s="163"/>
      <c r="BP275" s="163"/>
      <c r="BQ275" s="163"/>
      <c r="BR275" s="163"/>
      <c r="BS275" s="163"/>
      <c r="BT275" s="163"/>
      <c r="BU275" s="163"/>
      <c r="BV275" s="163"/>
      <c r="BW275" s="163"/>
      <c r="BX275" s="172"/>
      <c r="BY275" s="174" t="str">
        <f t="shared" si="1371"/>
        <v/>
      </c>
      <c r="BZ275" s="245"/>
      <c r="CA275" s="263"/>
    </row>
    <row r="276" spans="1:79" ht="19.8" customHeight="1" x14ac:dyDescent="0.3">
      <c r="A276" s="154" t="str">
        <f t="shared" si="1372"/>
        <v>00:00:00,00</v>
      </c>
      <c r="B276" s="154" t="str">
        <f t="shared" si="1373"/>
        <v>00:00:00,00</v>
      </c>
      <c r="C276" s="154" t="str">
        <f t="shared" si="1374"/>
        <v>00:00:00,00</v>
      </c>
      <c r="D276" s="154" t="str">
        <f t="shared" si="1375"/>
        <v>00:00:00,00</v>
      </c>
      <c r="E276" s="154" t="str">
        <f t="shared" si="1376"/>
        <v>00:00:00,00</v>
      </c>
      <c r="F276" s="154" t="str">
        <f t="shared" si="1377"/>
        <v>00:00:00,00</v>
      </c>
      <c r="G276" s="154" t="str">
        <f t="shared" si="1378"/>
        <v>00:00:00,00</v>
      </c>
      <c r="H276" s="154" t="str">
        <f t="shared" si="1379"/>
        <v>00:00:00,00</v>
      </c>
      <c r="I276" s="154" t="str">
        <f t="shared" si="1380"/>
        <v>00:00:00,00</v>
      </c>
      <c r="J276" s="154" t="str">
        <f t="shared" si="1381"/>
        <v>00:00:00,00</v>
      </c>
      <c r="K276" s="154" t="str">
        <f t="shared" si="1382"/>
        <v>00:00:00,00</v>
      </c>
      <c r="L276" s="164">
        <f t="shared" si="1383"/>
        <v>0</v>
      </c>
      <c r="M276" s="164" t="str">
        <f t="shared" si="1384"/>
        <v>00</v>
      </c>
      <c r="N276" s="168">
        <f t="shared" si="1366"/>
        <v>0</v>
      </c>
      <c r="O276" s="164" t="str">
        <f t="shared" si="1385"/>
        <v/>
      </c>
      <c r="P276" s="171" t="str">
        <f t="shared" si="1367"/>
        <v>0:00,00</v>
      </c>
      <c r="Q276" s="171" t="str">
        <f t="shared" si="1368"/>
        <v>00:00,00</v>
      </c>
      <c r="R276" s="171" t="str">
        <f t="shared" si="1386"/>
        <v>00:00,</v>
      </c>
      <c r="S276" s="270"/>
      <c r="T276" s="270"/>
      <c r="U276" s="281"/>
      <c r="V276" s="281"/>
      <c r="W276" s="281"/>
      <c r="X276" s="281"/>
      <c r="Y276" s="264"/>
      <c r="Z276" s="264"/>
      <c r="AA276" s="264"/>
      <c r="AB276" s="264"/>
      <c r="AC276" s="65">
        <f t="shared" ref="AC276" si="1419">AJ274</f>
        <v>88</v>
      </c>
      <c r="AD276" s="65" t="str">
        <f t="shared" ref="AD276" si="1420">AK274</f>
        <v/>
      </c>
      <c r="AE276" s="65" t="s">
        <v>114</v>
      </c>
      <c r="AF276" s="246"/>
      <c r="AG276" s="246"/>
      <c r="AH276" s="246"/>
      <c r="AI276" s="244"/>
      <c r="AJ276" s="271"/>
      <c r="AK276" s="272"/>
      <c r="AL276" s="273"/>
      <c r="AM276" s="273"/>
      <c r="AN276" s="273"/>
      <c r="AO276" s="273"/>
      <c r="AP276" s="273"/>
      <c r="AQ276" s="273"/>
      <c r="AR276" s="273"/>
      <c r="AS276" s="274"/>
      <c r="AT276" s="274"/>
      <c r="AU276" s="274"/>
      <c r="AV276" s="274"/>
      <c r="AW276" s="274"/>
      <c r="AX276" s="274"/>
      <c r="AY276" s="274"/>
      <c r="AZ276" s="274"/>
      <c r="BA276" s="274"/>
      <c r="BB276" s="274"/>
      <c r="BC276" s="274"/>
      <c r="BD276" s="274"/>
      <c r="BE276" s="278"/>
      <c r="BF276" s="279"/>
      <c r="BG276" s="280"/>
      <c r="BH276" s="278"/>
      <c r="BI276" s="279"/>
      <c r="BJ276" s="279"/>
      <c r="BK276" s="280"/>
      <c r="BL276" s="74" t="str">
        <f>IF(AL274="","",AE276)</f>
        <v/>
      </c>
      <c r="BM276" s="163"/>
      <c r="BN276" s="163"/>
      <c r="BO276" s="163"/>
      <c r="BP276" s="163"/>
      <c r="BQ276" s="163"/>
      <c r="BR276" s="163"/>
      <c r="BS276" s="163"/>
      <c r="BT276" s="163"/>
      <c r="BU276" s="163"/>
      <c r="BV276" s="163"/>
      <c r="BW276" s="163"/>
      <c r="BX276" s="172"/>
      <c r="BY276" s="174" t="str">
        <f t="shared" si="1371"/>
        <v/>
      </c>
      <c r="BZ276" s="245"/>
      <c r="CA276" s="263"/>
    </row>
    <row r="277" spans="1:79" ht="19.8" customHeight="1" x14ac:dyDescent="0.3">
      <c r="A277" s="154" t="str">
        <f t="shared" si="1372"/>
        <v>00:00:00,00</v>
      </c>
      <c r="B277" s="154" t="str">
        <f t="shared" si="1373"/>
        <v>00:00:00,00</v>
      </c>
      <c r="C277" s="154" t="str">
        <f t="shared" si="1374"/>
        <v>00:00:00,00</v>
      </c>
      <c r="D277" s="154" t="str">
        <f t="shared" si="1375"/>
        <v>00:00:00,00</v>
      </c>
      <c r="E277" s="154" t="str">
        <f t="shared" si="1376"/>
        <v>00:00:00,00</v>
      </c>
      <c r="F277" s="154" t="str">
        <f t="shared" si="1377"/>
        <v>00:00:00,00</v>
      </c>
      <c r="G277" s="154" t="str">
        <f t="shared" si="1378"/>
        <v>00:00:00,00</v>
      </c>
      <c r="H277" s="154" t="str">
        <f t="shared" si="1379"/>
        <v>00:00:00,00</v>
      </c>
      <c r="I277" s="154" t="str">
        <f t="shared" si="1380"/>
        <v>00:00:00,00</v>
      </c>
      <c r="J277" s="154" t="str">
        <f t="shared" si="1381"/>
        <v>00:00:00,00</v>
      </c>
      <c r="K277" s="154" t="str">
        <f t="shared" si="1382"/>
        <v>00:00:00,00</v>
      </c>
      <c r="L277" s="164">
        <f t="shared" si="1383"/>
        <v>0</v>
      </c>
      <c r="M277" s="164" t="str">
        <f t="shared" si="1384"/>
        <v>00</v>
      </c>
      <c r="N277" s="168">
        <f t="shared" si="1366"/>
        <v>0</v>
      </c>
      <c r="O277" s="164" t="str">
        <f t="shared" si="1385"/>
        <v/>
      </c>
      <c r="P277" s="171" t="str">
        <f t="shared" si="1367"/>
        <v>0:00,00</v>
      </c>
      <c r="Q277" s="171" t="str">
        <f t="shared" si="1368"/>
        <v>00:00,00</v>
      </c>
      <c r="R277" s="171" t="str">
        <f t="shared" si="1386"/>
        <v>00:00,</v>
      </c>
      <c r="S277" s="270" t="str">
        <f t="shared" ref="S277" si="1421">U277&amp;V277&amp;W277&amp;X277</f>
        <v/>
      </c>
      <c r="T277" s="270" t="str">
        <f>U277&amp;V277&amp;W277&amp;X277&amp;BE277&amp;BH277</f>
        <v/>
      </c>
      <c r="U277" s="281" t="str">
        <f t="shared" ref="U277" si="1422">IF(Y277="","",RANK(Y277,$Y$13:$Y$372,1))</f>
        <v/>
      </c>
      <c r="V277" s="281" t="str">
        <f t="shared" ref="V277" si="1423">IF(Z277="","",RANK(Z277,$Z$13:$Z$372,1))</f>
        <v/>
      </c>
      <c r="W277" s="281" t="str">
        <f t="shared" ref="W277" si="1424">IF(AA277="","",RANK(AA277,$AA$13:$AA$372,1))</f>
        <v/>
      </c>
      <c r="X277" s="281" t="str">
        <f t="shared" ref="X277" si="1425">IF(AB277="","",RANK(AB277,$AB$13:$AB$372,1))</f>
        <v/>
      </c>
      <c r="Y277" s="264" t="str">
        <f t="shared" ref="Y277:AB277" si="1426">IFERROR(IF(AND($BE277=Y$12,$BH277=Y$11),$BZ277,""),"")</f>
        <v/>
      </c>
      <c r="Z277" s="264" t="str">
        <f t="shared" si="1426"/>
        <v/>
      </c>
      <c r="AA277" s="264" t="str">
        <f t="shared" si="1426"/>
        <v/>
      </c>
      <c r="AB277" s="264" t="str">
        <f t="shared" si="1426"/>
        <v/>
      </c>
      <c r="AC277" s="65">
        <f t="shared" ref="AC277" si="1427">AJ277</f>
        <v>89</v>
      </c>
      <c r="AD277" s="65" t="str">
        <f t="shared" ref="AD277" si="1428">AK277</f>
        <v/>
      </c>
      <c r="AE277" s="65" t="s">
        <v>112</v>
      </c>
      <c r="AF277" s="246" t="str">
        <f t="shared" ref="AF277" si="1429">BY277</f>
        <v/>
      </c>
      <c r="AG277" s="246" t="str">
        <f t="shared" ref="AG277" si="1430">BY278</f>
        <v/>
      </c>
      <c r="AH277" s="246" t="str">
        <f t="shared" ref="AH277" si="1431">BY279</f>
        <v/>
      </c>
      <c r="AI277" s="244">
        <f t="shared" ref="AI277" si="1432">IF(BZ277="",0,1)</f>
        <v>0</v>
      </c>
      <c r="AJ277" s="271">
        <v>89</v>
      </c>
      <c r="AK277" s="272" t="str">
        <f>IF(INDEX('ordem de passagem'!B$13:B$132,MATCH(ajuizamento!$AJ277,'ordem de passagem'!$A$13:$A$132))=0,"",INDEX('ordem de passagem'!B$13:B$132,MATCH(ajuizamento!$AJ277,'ordem de passagem'!$A$13:$A$132)))</f>
        <v/>
      </c>
      <c r="AL277" s="273" t="str">
        <f>IF(INDEX('ordem de passagem'!C$13:C$132,MATCH(ajuizamento!$AJ277,'ordem de passagem'!$A$13:$A$132))=0,"",INDEX('ordem de passagem'!C$13:C$132,MATCH(ajuizamento!$AJ277,'ordem de passagem'!$A$13:$A$132)))</f>
        <v/>
      </c>
      <c r="AM277" s="273"/>
      <c r="AN277" s="273"/>
      <c r="AO277" s="273"/>
      <c r="AP277" s="273"/>
      <c r="AQ277" s="273"/>
      <c r="AR277" s="273"/>
      <c r="AS277" s="274" t="str">
        <f>IF(INDEX('ordem de passagem'!D$13:D$132,MATCH(ajuizamento!$AJ277,'ordem de passagem'!$A$13:$A$132))=0,"",INDEX('ordem de passagem'!D$13:D$132,MATCH(ajuizamento!$AJ277,'ordem de passagem'!$A$13:$A$132)))</f>
        <v/>
      </c>
      <c r="AT277" s="274"/>
      <c r="AU277" s="274"/>
      <c r="AV277" s="274"/>
      <c r="AW277" s="274"/>
      <c r="AX277" s="274"/>
      <c r="AY277" s="274"/>
      <c r="AZ277" s="274" t="str">
        <f>IF(INDEX('ordem de passagem'!E$13:E$132,MATCH(ajuizamento!$AJ277,'ordem de passagem'!$A$13:$A$132))=0,"",INDEX('ordem de passagem'!E$13:E$132,MATCH(ajuizamento!$AJ277,'ordem de passagem'!$A$13:$A$132)))</f>
        <v/>
      </c>
      <c r="BA277" s="274"/>
      <c r="BB277" s="274"/>
      <c r="BC277" s="274"/>
      <c r="BD277" s="274"/>
      <c r="BE277" s="275" t="str">
        <f>IF(INDEX('ordem de passagem'!F$13:F$132,MATCH(ajuizamento!$AJ277,'ordem de passagem'!$A$13:$A$132))=0,"",INDEX('ordem de passagem'!F$13:F$132,MATCH(ajuizamento!$AJ277,'ordem de passagem'!$A$13:$A$132)))</f>
        <v/>
      </c>
      <c r="BF277" s="276"/>
      <c r="BG277" s="277"/>
      <c r="BH277" s="275" t="str">
        <f>IF(INDEX('ordem de passagem'!G$13:G$132,MATCH(ajuizamento!$AJ277,'ordem de passagem'!$A$13:$A$132))=0,"",INDEX('ordem de passagem'!G$13:G$132,MATCH(ajuizamento!$AJ277,'ordem de passagem'!$A$13:$A$132)))</f>
        <v/>
      </c>
      <c r="BI277" s="276"/>
      <c r="BJ277" s="276"/>
      <c r="BK277" s="277"/>
      <c r="BL277" s="74" t="str">
        <f>IF(AL277="","",AE277)</f>
        <v/>
      </c>
      <c r="BM277" s="162"/>
      <c r="BN277" s="162"/>
      <c r="BO277" s="162"/>
      <c r="BP277" s="162"/>
      <c r="BQ277" s="162"/>
      <c r="BR277" s="162"/>
      <c r="BS277" s="162"/>
      <c r="BT277" s="162"/>
      <c r="BU277" s="162"/>
      <c r="BV277" s="162"/>
      <c r="BW277" s="162"/>
      <c r="BX277" s="172"/>
      <c r="BY277" s="174" t="str">
        <f t="shared" si="1371"/>
        <v/>
      </c>
      <c r="BZ277" s="245" t="str">
        <f t="shared" si="1157"/>
        <v/>
      </c>
      <c r="CA277" s="263"/>
    </row>
    <row r="278" spans="1:79" ht="19.8" customHeight="1" x14ac:dyDescent="0.3">
      <c r="A278" s="154" t="str">
        <f t="shared" si="1372"/>
        <v>00:00:00,00</v>
      </c>
      <c r="B278" s="154" t="str">
        <f t="shared" si="1373"/>
        <v>00:00:00,00</v>
      </c>
      <c r="C278" s="154" t="str">
        <f t="shared" si="1374"/>
        <v>00:00:00,00</v>
      </c>
      <c r="D278" s="154" t="str">
        <f t="shared" si="1375"/>
        <v>00:00:00,00</v>
      </c>
      <c r="E278" s="154" t="str">
        <f t="shared" si="1376"/>
        <v>00:00:00,00</v>
      </c>
      <c r="F278" s="154" t="str">
        <f t="shared" si="1377"/>
        <v>00:00:00,00</v>
      </c>
      <c r="G278" s="154" t="str">
        <f t="shared" si="1378"/>
        <v>00:00:00,00</v>
      </c>
      <c r="H278" s="154" t="str">
        <f t="shared" si="1379"/>
        <v>00:00:00,00</v>
      </c>
      <c r="I278" s="154" t="str">
        <f t="shared" si="1380"/>
        <v>00:00:00,00</v>
      </c>
      <c r="J278" s="154" t="str">
        <f t="shared" si="1381"/>
        <v>00:00:00,00</v>
      </c>
      <c r="K278" s="154" t="str">
        <f t="shared" si="1382"/>
        <v>00:00:00,00</v>
      </c>
      <c r="L278" s="164">
        <f t="shared" si="1383"/>
        <v>0</v>
      </c>
      <c r="M278" s="164" t="str">
        <f t="shared" si="1384"/>
        <v>00</v>
      </c>
      <c r="N278" s="168">
        <f t="shared" si="1366"/>
        <v>0</v>
      </c>
      <c r="O278" s="164" t="str">
        <f t="shared" si="1385"/>
        <v/>
      </c>
      <c r="P278" s="171" t="str">
        <f t="shared" si="1367"/>
        <v>0:00,00</v>
      </c>
      <c r="Q278" s="171" t="str">
        <f t="shared" si="1368"/>
        <v>00:00,00</v>
      </c>
      <c r="R278" s="171" t="str">
        <f t="shared" si="1386"/>
        <v>00:00,</v>
      </c>
      <c r="S278" s="270"/>
      <c r="T278" s="270"/>
      <c r="U278" s="281"/>
      <c r="V278" s="281"/>
      <c r="W278" s="281"/>
      <c r="X278" s="281"/>
      <c r="Y278" s="264"/>
      <c r="Z278" s="264"/>
      <c r="AA278" s="264"/>
      <c r="AB278" s="264"/>
      <c r="AC278" s="65">
        <f t="shared" ref="AC278" si="1433">AJ277</f>
        <v>89</v>
      </c>
      <c r="AD278" s="65" t="str">
        <f t="shared" ref="AD278" si="1434">AK277</f>
        <v/>
      </c>
      <c r="AE278" s="65" t="s">
        <v>113</v>
      </c>
      <c r="AF278" s="246"/>
      <c r="AG278" s="246"/>
      <c r="AH278" s="246"/>
      <c r="AI278" s="244"/>
      <c r="AJ278" s="271"/>
      <c r="AK278" s="272"/>
      <c r="AL278" s="273"/>
      <c r="AM278" s="273"/>
      <c r="AN278" s="273"/>
      <c r="AO278" s="273"/>
      <c r="AP278" s="273"/>
      <c r="AQ278" s="273"/>
      <c r="AR278" s="273"/>
      <c r="AS278" s="274"/>
      <c r="AT278" s="274"/>
      <c r="AU278" s="274"/>
      <c r="AV278" s="274"/>
      <c r="AW278" s="274"/>
      <c r="AX278" s="274"/>
      <c r="AY278" s="274"/>
      <c r="AZ278" s="274"/>
      <c r="BA278" s="274"/>
      <c r="BB278" s="274"/>
      <c r="BC278" s="274"/>
      <c r="BD278" s="274"/>
      <c r="BE278" s="275"/>
      <c r="BF278" s="276"/>
      <c r="BG278" s="277"/>
      <c r="BH278" s="275"/>
      <c r="BI278" s="276"/>
      <c r="BJ278" s="276"/>
      <c r="BK278" s="277"/>
      <c r="BL278" s="74" t="str">
        <f>IF(AL277="","",AE278)</f>
        <v/>
      </c>
      <c r="BM278" s="163"/>
      <c r="BN278" s="163"/>
      <c r="BO278" s="163"/>
      <c r="BP278" s="163"/>
      <c r="BQ278" s="163"/>
      <c r="BR278" s="163"/>
      <c r="BS278" s="163"/>
      <c r="BT278" s="163"/>
      <c r="BU278" s="163"/>
      <c r="BV278" s="163"/>
      <c r="BW278" s="163"/>
      <c r="BX278" s="172"/>
      <c r="BY278" s="174" t="str">
        <f t="shared" si="1371"/>
        <v/>
      </c>
      <c r="BZ278" s="245"/>
      <c r="CA278" s="263"/>
    </row>
    <row r="279" spans="1:79" ht="19.8" customHeight="1" x14ac:dyDescent="0.3">
      <c r="A279" s="154" t="str">
        <f t="shared" si="1372"/>
        <v>00:00:00,00</v>
      </c>
      <c r="B279" s="154" t="str">
        <f t="shared" si="1373"/>
        <v>00:00:00,00</v>
      </c>
      <c r="C279" s="154" t="str">
        <f t="shared" si="1374"/>
        <v>00:00:00,00</v>
      </c>
      <c r="D279" s="154" t="str">
        <f t="shared" si="1375"/>
        <v>00:00:00,00</v>
      </c>
      <c r="E279" s="154" t="str">
        <f t="shared" si="1376"/>
        <v>00:00:00,00</v>
      </c>
      <c r="F279" s="154" t="str">
        <f t="shared" si="1377"/>
        <v>00:00:00,00</v>
      </c>
      <c r="G279" s="154" t="str">
        <f t="shared" si="1378"/>
        <v>00:00:00,00</v>
      </c>
      <c r="H279" s="154" t="str">
        <f t="shared" si="1379"/>
        <v>00:00:00,00</v>
      </c>
      <c r="I279" s="154" t="str">
        <f t="shared" si="1380"/>
        <v>00:00:00,00</v>
      </c>
      <c r="J279" s="154" t="str">
        <f t="shared" si="1381"/>
        <v>00:00:00,00</v>
      </c>
      <c r="K279" s="154" t="str">
        <f t="shared" si="1382"/>
        <v>00:00:00,00</v>
      </c>
      <c r="L279" s="164">
        <f t="shared" si="1383"/>
        <v>0</v>
      </c>
      <c r="M279" s="164" t="str">
        <f t="shared" si="1384"/>
        <v>00</v>
      </c>
      <c r="N279" s="168">
        <f t="shared" si="1366"/>
        <v>0</v>
      </c>
      <c r="O279" s="164" t="str">
        <f t="shared" si="1385"/>
        <v/>
      </c>
      <c r="P279" s="171" t="str">
        <f t="shared" si="1367"/>
        <v>0:00,00</v>
      </c>
      <c r="Q279" s="171" t="str">
        <f t="shared" si="1368"/>
        <v>00:00,00</v>
      </c>
      <c r="R279" s="171" t="str">
        <f t="shared" si="1386"/>
        <v>00:00,</v>
      </c>
      <c r="S279" s="270"/>
      <c r="T279" s="270"/>
      <c r="U279" s="281"/>
      <c r="V279" s="281"/>
      <c r="W279" s="281"/>
      <c r="X279" s="281"/>
      <c r="Y279" s="264"/>
      <c r="Z279" s="264"/>
      <c r="AA279" s="264"/>
      <c r="AB279" s="264"/>
      <c r="AC279" s="65">
        <f t="shared" ref="AC279" si="1435">AJ277</f>
        <v>89</v>
      </c>
      <c r="AD279" s="65" t="str">
        <f t="shared" ref="AD279" si="1436">AK277</f>
        <v/>
      </c>
      <c r="AE279" s="65" t="s">
        <v>114</v>
      </c>
      <c r="AF279" s="246"/>
      <c r="AG279" s="246"/>
      <c r="AH279" s="246"/>
      <c r="AI279" s="244"/>
      <c r="AJ279" s="271"/>
      <c r="AK279" s="272"/>
      <c r="AL279" s="273"/>
      <c r="AM279" s="273"/>
      <c r="AN279" s="273"/>
      <c r="AO279" s="273"/>
      <c r="AP279" s="273"/>
      <c r="AQ279" s="273"/>
      <c r="AR279" s="273"/>
      <c r="AS279" s="274"/>
      <c r="AT279" s="274"/>
      <c r="AU279" s="274"/>
      <c r="AV279" s="274"/>
      <c r="AW279" s="274"/>
      <c r="AX279" s="274"/>
      <c r="AY279" s="274"/>
      <c r="AZ279" s="274"/>
      <c r="BA279" s="274"/>
      <c r="BB279" s="274"/>
      <c r="BC279" s="274"/>
      <c r="BD279" s="274"/>
      <c r="BE279" s="278"/>
      <c r="BF279" s="279"/>
      <c r="BG279" s="280"/>
      <c r="BH279" s="278"/>
      <c r="BI279" s="279"/>
      <c r="BJ279" s="279"/>
      <c r="BK279" s="280"/>
      <c r="BL279" s="74" t="str">
        <f>IF(AL277="","",AE279)</f>
        <v/>
      </c>
      <c r="BM279" s="163"/>
      <c r="BN279" s="163"/>
      <c r="BO279" s="163"/>
      <c r="BP279" s="163"/>
      <c r="BQ279" s="163"/>
      <c r="BR279" s="163"/>
      <c r="BS279" s="163"/>
      <c r="BT279" s="163"/>
      <c r="BU279" s="163"/>
      <c r="BV279" s="163"/>
      <c r="BW279" s="163"/>
      <c r="BX279" s="172"/>
      <c r="BY279" s="174" t="str">
        <f t="shared" si="1371"/>
        <v/>
      </c>
      <c r="BZ279" s="245"/>
      <c r="CA279" s="263"/>
    </row>
    <row r="280" spans="1:79" ht="19.8" customHeight="1" x14ac:dyDescent="0.3">
      <c r="A280" s="154" t="str">
        <f t="shared" si="1372"/>
        <v>00:00:00,00</v>
      </c>
      <c r="B280" s="154" t="str">
        <f t="shared" si="1373"/>
        <v>00:00:00,00</v>
      </c>
      <c r="C280" s="154" t="str">
        <f t="shared" si="1374"/>
        <v>00:00:00,00</v>
      </c>
      <c r="D280" s="154" t="str">
        <f t="shared" si="1375"/>
        <v>00:00:00,00</v>
      </c>
      <c r="E280" s="154" t="str">
        <f t="shared" si="1376"/>
        <v>00:00:00,00</v>
      </c>
      <c r="F280" s="154" t="str">
        <f t="shared" si="1377"/>
        <v>00:00:00,00</v>
      </c>
      <c r="G280" s="154" t="str">
        <f t="shared" si="1378"/>
        <v>00:00:00,00</v>
      </c>
      <c r="H280" s="154" t="str">
        <f t="shared" si="1379"/>
        <v>00:00:00,00</v>
      </c>
      <c r="I280" s="154" t="str">
        <f t="shared" si="1380"/>
        <v>00:00:00,00</v>
      </c>
      <c r="J280" s="154" t="str">
        <f t="shared" si="1381"/>
        <v>00:00:00,00</v>
      </c>
      <c r="K280" s="154" t="str">
        <f t="shared" si="1382"/>
        <v>00:00:00,00</v>
      </c>
      <c r="L280" s="164">
        <f t="shared" si="1383"/>
        <v>0</v>
      </c>
      <c r="M280" s="164" t="str">
        <f t="shared" si="1384"/>
        <v>00</v>
      </c>
      <c r="N280" s="168">
        <f t="shared" si="1366"/>
        <v>0</v>
      </c>
      <c r="O280" s="164" t="str">
        <f t="shared" si="1385"/>
        <v/>
      </c>
      <c r="P280" s="171" t="str">
        <f t="shared" si="1367"/>
        <v>0:00,00</v>
      </c>
      <c r="Q280" s="171" t="str">
        <f t="shared" si="1368"/>
        <v>00:00,00</v>
      </c>
      <c r="R280" s="171" t="str">
        <f t="shared" si="1386"/>
        <v>00:00,</v>
      </c>
      <c r="S280" s="270" t="str">
        <f t="shared" ref="S280" si="1437">U280&amp;V280&amp;W280&amp;X280</f>
        <v/>
      </c>
      <c r="T280" s="270" t="str">
        <f>U280&amp;V280&amp;W280&amp;X280&amp;BE280&amp;BH280</f>
        <v/>
      </c>
      <c r="U280" s="281" t="str">
        <f t="shared" ref="U280" si="1438">IF(Y280="","",RANK(Y280,$Y$13:$Y$372,1))</f>
        <v/>
      </c>
      <c r="V280" s="281" t="str">
        <f t="shared" ref="V280" si="1439">IF(Z280="","",RANK(Z280,$Z$13:$Z$372,1))</f>
        <v/>
      </c>
      <c r="W280" s="281" t="str">
        <f t="shared" ref="W280" si="1440">IF(AA280="","",RANK(AA280,$AA$13:$AA$372,1))</f>
        <v/>
      </c>
      <c r="X280" s="281" t="str">
        <f t="shared" ref="X280" si="1441">IF(AB280="","",RANK(AB280,$AB$13:$AB$372,1))</f>
        <v/>
      </c>
      <c r="Y280" s="264" t="str">
        <f t="shared" ref="Y280:AB280" si="1442">IFERROR(IF(AND($BE280=Y$12,$BH280=Y$11),$BZ280,""),"")</f>
        <v/>
      </c>
      <c r="Z280" s="264" t="str">
        <f t="shared" si="1442"/>
        <v/>
      </c>
      <c r="AA280" s="264" t="str">
        <f t="shared" si="1442"/>
        <v/>
      </c>
      <c r="AB280" s="264" t="str">
        <f t="shared" si="1442"/>
        <v/>
      </c>
      <c r="AC280" s="65">
        <f t="shared" ref="AC280" si="1443">AJ280</f>
        <v>90</v>
      </c>
      <c r="AD280" s="65" t="str">
        <f t="shared" ref="AD280" si="1444">AK280</f>
        <v/>
      </c>
      <c r="AE280" s="65" t="s">
        <v>112</v>
      </c>
      <c r="AF280" s="246" t="str">
        <f t="shared" ref="AF280" si="1445">BY280</f>
        <v/>
      </c>
      <c r="AG280" s="246" t="str">
        <f t="shared" ref="AG280" si="1446">BY281</f>
        <v/>
      </c>
      <c r="AH280" s="246" t="str">
        <f t="shared" ref="AH280" si="1447">BY282</f>
        <v/>
      </c>
      <c r="AI280" s="244">
        <f t="shared" ref="AI280" si="1448">IF(BZ280="",0,1)</f>
        <v>0</v>
      </c>
      <c r="AJ280" s="271">
        <v>90</v>
      </c>
      <c r="AK280" s="272" t="str">
        <f>IF(INDEX('ordem de passagem'!B$13:B$132,MATCH(ajuizamento!$AJ280,'ordem de passagem'!$A$13:$A$132))=0,"",INDEX('ordem de passagem'!B$13:B$132,MATCH(ajuizamento!$AJ280,'ordem de passagem'!$A$13:$A$132)))</f>
        <v/>
      </c>
      <c r="AL280" s="273" t="str">
        <f>IF(INDEX('ordem de passagem'!C$13:C$132,MATCH(ajuizamento!$AJ280,'ordem de passagem'!$A$13:$A$132))=0,"",INDEX('ordem de passagem'!C$13:C$132,MATCH(ajuizamento!$AJ280,'ordem de passagem'!$A$13:$A$132)))</f>
        <v/>
      </c>
      <c r="AM280" s="273"/>
      <c r="AN280" s="273"/>
      <c r="AO280" s="273"/>
      <c r="AP280" s="273"/>
      <c r="AQ280" s="273"/>
      <c r="AR280" s="273"/>
      <c r="AS280" s="274" t="str">
        <f>IF(INDEX('ordem de passagem'!D$13:D$132,MATCH(ajuizamento!$AJ280,'ordem de passagem'!$A$13:$A$132))=0,"",INDEX('ordem de passagem'!D$13:D$132,MATCH(ajuizamento!$AJ280,'ordem de passagem'!$A$13:$A$132)))</f>
        <v/>
      </c>
      <c r="AT280" s="274"/>
      <c r="AU280" s="274"/>
      <c r="AV280" s="274"/>
      <c r="AW280" s="274"/>
      <c r="AX280" s="274"/>
      <c r="AY280" s="274"/>
      <c r="AZ280" s="274" t="str">
        <f>IF(INDEX('ordem de passagem'!E$13:E$132,MATCH(ajuizamento!$AJ280,'ordem de passagem'!$A$13:$A$132))=0,"",INDEX('ordem de passagem'!E$13:E$132,MATCH(ajuizamento!$AJ280,'ordem de passagem'!$A$13:$A$132)))</f>
        <v/>
      </c>
      <c r="BA280" s="274"/>
      <c r="BB280" s="274"/>
      <c r="BC280" s="274"/>
      <c r="BD280" s="274"/>
      <c r="BE280" s="275" t="str">
        <f>IF(INDEX('ordem de passagem'!F$13:F$132,MATCH(ajuizamento!$AJ280,'ordem de passagem'!$A$13:$A$132))=0,"",INDEX('ordem de passagem'!F$13:F$132,MATCH(ajuizamento!$AJ280,'ordem de passagem'!$A$13:$A$132)))</f>
        <v/>
      </c>
      <c r="BF280" s="276"/>
      <c r="BG280" s="277"/>
      <c r="BH280" s="275" t="str">
        <f>IF(INDEX('ordem de passagem'!G$13:G$132,MATCH(ajuizamento!$AJ280,'ordem de passagem'!$A$13:$A$132))=0,"",INDEX('ordem de passagem'!G$13:G$132,MATCH(ajuizamento!$AJ280,'ordem de passagem'!$A$13:$A$132)))</f>
        <v/>
      </c>
      <c r="BI280" s="276"/>
      <c r="BJ280" s="276"/>
      <c r="BK280" s="277"/>
      <c r="BL280" s="74" t="str">
        <f>IF(AL280="","",AE280)</f>
        <v/>
      </c>
      <c r="BM280" s="162"/>
      <c r="BN280" s="162"/>
      <c r="BO280" s="162"/>
      <c r="BP280" s="162"/>
      <c r="BQ280" s="162"/>
      <c r="BR280" s="162"/>
      <c r="BS280" s="162"/>
      <c r="BT280" s="162"/>
      <c r="BU280" s="162"/>
      <c r="BV280" s="162"/>
      <c r="BW280" s="162"/>
      <c r="BX280" s="172"/>
      <c r="BY280" s="174" t="str">
        <f t="shared" si="1371"/>
        <v/>
      </c>
      <c r="BZ280" s="245" t="str">
        <f t="shared" si="1157"/>
        <v/>
      </c>
      <c r="CA280" s="263"/>
    </row>
    <row r="281" spans="1:79" ht="19.8" customHeight="1" x14ac:dyDescent="0.3">
      <c r="A281" s="154" t="str">
        <f t="shared" si="1372"/>
        <v>00:00:00,00</v>
      </c>
      <c r="B281" s="154" t="str">
        <f t="shared" si="1373"/>
        <v>00:00:00,00</v>
      </c>
      <c r="C281" s="154" t="str">
        <f t="shared" si="1374"/>
        <v>00:00:00,00</v>
      </c>
      <c r="D281" s="154" t="str">
        <f t="shared" si="1375"/>
        <v>00:00:00,00</v>
      </c>
      <c r="E281" s="154" t="str">
        <f t="shared" si="1376"/>
        <v>00:00:00,00</v>
      </c>
      <c r="F281" s="154" t="str">
        <f t="shared" si="1377"/>
        <v>00:00:00,00</v>
      </c>
      <c r="G281" s="154" t="str">
        <f t="shared" si="1378"/>
        <v>00:00:00,00</v>
      </c>
      <c r="H281" s="154" t="str">
        <f t="shared" si="1379"/>
        <v>00:00:00,00</v>
      </c>
      <c r="I281" s="154" t="str">
        <f t="shared" si="1380"/>
        <v>00:00:00,00</v>
      </c>
      <c r="J281" s="154" t="str">
        <f t="shared" si="1381"/>
        <v>00:00:00,00</v>
      </c>
      <c r="K281" s="154" t="str">
        <f t="shared" si="1382"/>
        <v>00:00:00,00</v>
      </c>
      <c r="L281" s="164">
        <f t="shared" si="1383"/>
        <v>0</v>
      </c>
      <c r="M281" s="164" t="str">
        <f t="shared" si="1384"/>
        <v>00</v>
      </c>
      <c r="N281" s="168">
        <f t="shared" si="1366"/>
        <v>0</v>
      </c>
      <c r="O281" s="164" t="str">
        <f t="shared" si="1385"/>
        <v/>
      </c>
      <c r="P281" s="171" t="str">
        <f t="shared" si="1367"/>
        <v>0:00,00</v>
      </c>
      <c r="Q281" s="171" t="str">
        <f t="shared" si="1368"/>
        <v>00:00,00</v>
      </c>
      <c r="R281" s="171" t="str">
        <f t="shared" si="1386"/>
        <v>00:00,</v>
      </c>
      <c r="S281" s="270"/>
      <c r="T281" s="270"/>
      <c r="U281" s="281"/>
      <c r="V281" s="281"/>
      <c r="W281" s="281"/>
      <c r="X281" s="281"/>
      <c r="Y281" s="264"/>
      <c r="Z281" s="264"/>
      <c r="AA281" s="264"/>
      <c r="AB281" s="264"/>
      <c r="AC281" s="65">
        <f t="shared" ref="AC281" si="1449">AJ280</f>
        <v>90</v>
      </c>
      <c r="AD281" s="65" t="str">
        <f t="shared" ref="AD281" si="1450">AK280</f>
        <v/>
      </c>
      <c r="AE281" s="65" t="s">
        <v>113</v>
      </c>
      <c r="AF281" s="246"/>
      <c r="AG281" s="246"/>
      <c r="AH281" s="246"/>
      <c r="AI281" s="244"/>
      <c r="AJ281" s="271"/>
      <c r="AK281" s="272"/>
      <c r="AL281" s="273"/>
      <c r="AM281" s="273"/>
      <c r="AN281" s="273"/>
      <c r="AO281" s="273"/>
      <c r="AP281" s="273"/>
      <c r="AQ281" s="273"/>
      <c r="AR281" s="273"/>
      <c r="AS281" s="274"/>
      <c r="AT281" s="274"/>
      <c r="AU281" s="274"/>
      <c r="AV281" s="274"/>
      <c r="AW281" s="274"/>
      <c r="AX281" s="274"/>
      <c r="AY281" s="274"/>
      <c r="AZ281" s="274"/>
      <c r="BA281" s="274"/>
      <c r="BB281" s="274"/>
      <c r="BC281" s="274"/>
      <c r="BD281" s="274"/>
      <c r="BE281" s="275"/>
      <c r="BF281" s="276"/>
      <c r="BG281" s="277"/>
      <c r="BH281" s="275"/>
      <c r="BI281" s="276"/>
      <c r="BJ281" s="276"/>
      <c r="BK281" s="277"/>
      <c r="BL281" s="74" t="str">
        <f>IF(AL280="","",AE281)</f>
        <v/>
      </c>
      <c r="BM281" s="163"/>
      <c r="BN281" s="163"/>
      <c r="BO281" s="163"/>
      <c r="BP281" s="163"/>
      <c r="BQ281" s="163"/>
      <c r="BR281" s="163"/>
      <c r="BS281" s="163"/>
      <c r="BT281" s="163"/>
      <c r="BU281" s="163"/>
      <c r="BV281" s="163"/>
      <c r="BW281" s="163"/>
      <c r="BX281" s="172"/>
      <c r="BY281" s="174" t="str">
        <f t="shared" si="1371"/>
        <v/>
      </c>
      <c r="BZ281" s="245"/>
      <c r="CA281" s="263"/>
    </row>
    <row r="282" spans="1:79" ht="19.8" customHeight="1" x14ac:dyDescent="0.3">
      <c r="A282" s="154" t="str">
        <f t="shared" si="1372"/>
        <v>00:00:00,00</v>
      </c>
      <c r="B282" s="154" t="str">
        <f t="shared" si="1373"/>
        <v>00:00:00,00</v>
      </c>
      <c r="C282" s="154" t="str">
        <f t="shared" si="1374"/>
        <v>00:00:00,00</v>
      </c>
      <c r="D282" s="154" t="str">
        <f t="shared" si="1375"/>
        <v>00:00:00,00</v>
      </c>
      <c r="E282" s="154" t="str">
        <f t="shared" si="1376"/>
        <v>00:00:00,00</v>
      </c>
      <c r="F282" s="154" t="str">
        <f t="shared" si="1377"/>
        <v>00:00:00,00</v>
      </c>
      <c r="G282" s="154" t="str">
        <f t="shared" si="1378"/>
        <v>00:00:00,00</v>
      </c>
      <c r="H282" s="154" t="str">
        <f t="shared" si="1379"/>
        <v>00:00:00,00</v>
      </c>
      <c r="I282" s="154" t="str">
        <f t="shared" si="1380"/>
        <v>00:00:00,00</v>
      </c>
      <c r="J282" s="154" t="str">
        <f t="shared" si="1381"/>
        <v>00:00:00,00</v>
      </c>
      <c r="K282" s="154" t="str">
        <f t="shared" si="1382"/>
        <v>00:00:00,00</v>
      </c>
      <c r="L282" s="164">
        <f t="shared" si="1383"/>
        <v>0</v>
      </c>
      <c r="M282" s="164" t="str">
        <f t="shared" si="1384"/>
        <v>00</v>
      </c>
      <c r="N282" s="168">
        <f t="shared" si="1366"/>
        <v>0</v>
      </c>
      <c r="O282" s="164" t="str">
        <f t="shared" si="1385"/>
        <v/>
      </c>
      <c r="P282" s="171" t="str">
        <f t="shared" si="1367"/>
        <v>0:00,00</v>
      </c>
      <c r="Q282" s="171" t="str">
        <f t="shared" si="1368"/>
        <v>00:00,00</v>
      </c>
      <c r="R282" s="171" t="str">
        <f t="shared" si="1386"/>
        <v>00:00,</v>
      </c>
      <c r="S282" s="270"/>
      <c r="T282" s="270"/>
      <c r="U282" s="281"/>
      <c r="V282" s="281"/>
      <c r="W282" s="281"/>
      <c r="X282" s="281"/>
      <c r="Y282" s="264"/>
      <c r="Z282" s="264"/>
      <c r="AA282" s="264"/>
      <c r="AB282" s="264"/>
      <c r="AC282" s="65">
        <f t="shared" ref="AC282" si="1451">AJ280</f>
        <v>90</v>
      </c>
      <c r="AD282" s="65" t="str">
        <f t="shared" ref="AD282" si="1452">AK280</f>
        <v/>
      </c>
      <c r="AE282" s="65" t="s">
        <v>114</v>
      </c>
      <c r="AF282" s="246"/>
      <c r="AG282" s="246"/>
      <c r="AH282" s="246"/>
      <c r="AI282" s="244"/>
      <c r="AJ282" s="271"/>
      <c r="AK282" s="272"/>
      <c r="AL282" s="273"/>
      <c r="AM282" s="273"/>
      <c r="AN282" s="273"/>
      <c r="AO282" s="273"/>
      <c r="AP282" s="273"/>
      <c r="AQ282" s="273"/>
      <c r="AR282" s="273"/>
      <c r="AS282" s="274"/>
      <c r="AT282" s="274"/>
      <c r="AU282" s="274"/>
      <c r="AV282" s="274"/>
      <c r="AW282" s="274"/>
      <c r="AX282" s="274"/>
      <c r="AY282" s="274"/>
      <c r="AZ282" s="274"/>
      <c r="BA282" s="274"/>
      <c r="BB282" s="274"/>
      <c r="BC282" s="274"/>
      <c r="BD282" s="274"/>
      <c r="BE282" s="278"/>
      <c r="BF282" s="279"/>
      <c r="BG282" s="280"/>
      <c r="BH282" s="278"/>
      <c r="BI282" s="279"/>
      <c r="BJ282" s="279"/>
      <c r="BK282" s="280"/>
      <c r="BL282" s="74" t="str">
        <f>IF(AL280="","",AE282)</f>
        <v/>
      </c>
      <c r="BM282" s="163"/>
      <c r="BN282" s="163"/>
      <c r="BO282" s="163"/>
      <c r="BP282" s="163"/>
      <c r="BQ282" s="163"/>
      <c r="BR282" s="163"/>
      <c r="BS282" s="163"/>
      <c r="BT282" s="163"/>
      <c r="BU282" s="163"/>
      <c r="BV282" s="163"/>
      <c r="BW282" s="163"/>
      <c r="BX282" s="172"/>
      <c r="BY282" s="174" t="str">
        <f t="shared" si="1371"/>
        <v/>
      </c>
      <c r="BZ282" s="245"/>
      <c r="CA282" s="263"/>
    </row>
    <row r="283" spans="1:79" ht="19.8" customHeight="1" x14ac:dyDescent="0.3">
      <c r="A283" s="154" t="str">
        <f t="shared" si="1372"/>
        <v>00:00:00,00</v>
      </c>
      <c r="B283" s="154" t="str">
        <f t="shared" si="1373"/>
        <v>00:00:00,00</v>
      </c>
      <c r="C283" s="154" t="str">
        <f t="shared" si="1374"/>
        <v>00:00:00,00</v>
      </c>
      <c r="D283" s="154" t="str">
        <f t="shared" si="1375"/>
        <v>00:00:00,00</v>
      </c>
      <c r="E283" s="154" t="str">
        <f t="shared" si="1376"/>
        <v>00:00:00,00</v>
      </c>
      <c r="F283" s="154" t="str">
        <f t="shared" si="1377"/>
        <v>00:00:00,00</v>
      </c>
      <c r="G283" s="154" t="str">
        <f t="shared" si="1378"/>
        <v>00:00:00,00</v>
      </c>
      <c r="H283" s="154" t="str">
        <f t="shared" si="1379"/>
        <v>00:00:00,00</v>
      </c>
      <c r="I283" s="154" t="str">
        <f t="shared" si="1380"/>
        <v>00:00:00,00</v>
      </c>
      <c r="J283" s="154" t="str">
        <f t="shared" si="1381"/>
        <v>00:00:00,00</v>
      </c>
      <c r="K283" s="154" t="str">
        <f t="shared" si="1382"/>
        <v>00:00:00,00</v>
      </c>
      <c r="L283" s="164">
        <f t="shared" si="1383"/>
        <v>0</v>
      </c>
      <c r="M283" s="164" t="str">
        <f t="shared" si="1384"/>
        <v>00</v>
      </c>
      <c r="N283" s="168">
        <f t="shared" si="1366"/>
        <v>0</v>
      </c>
      <c r="O283" s="164" t="str">
        <f t="shared" si="1385"/>
        <v/>
      </c>
      <c r="P283" s="171" t="str">
        <f t="shared" si="1367"/>
        <v>0:00,00</v>
      </c>
      <c r="Q283" s="171" t="str">
        <f t="shared" si="1368"/>
        <v>00:00,00</v>
      </c>
      <c r="R283" s="171" t="str">
        <f t="shared" si="1386"/>
        <v>00:00,</v>
      </c>
      <c r="S283" s="270" t="str">
        <f t="shared" ref="S283" si="1453">U283&amp;V283&amp;W283&amp;X283</f>
        <v/>
      </c>
      <c r="T283" s="270" t="str">
        <f>U283&amp;V283&amp;W283&amp;X283&amp;BE283&amp;BH283</f>
        <v/>
      </c>
      <c r="U283" s="281" t="str">
        <f t="shared" ref="U283" si="1454">IF(Y283="","",RANK(Y283,$Y$13:$Y$372,1))</f>
        <v/>
      </c>
      <c r="V283" s="281" t="str">
        <f t="shared" ref="V283" si="1455">IF(Z283="","",RANK(Z283,$Z$13:$Z$372,1))</f>
        <v/>
      </c>
      <c r="W283" s="281" t="str">
        <f t="shared" ref="W283" si="1456">IF(AA283="","",RANK(AA283,$AA$13:$AA$372,1))</f>
        <v/>
      </c>
      <c r="X283" s="281" t="str">
        <f t="shared" ref="X283" si="1457">IF(AB283="","",RANK(AB283,$AB$13:$AB$372,1))</f>
        <v/>
      </c>
      <c r="Y283" s="264" t="str">
        <f t="shared" ref="Y283:AB283" si="1458">IFERROR(IF(AND($BE283=Y$12,$BH283=Y$11),$BZ283,""),"")</f>
        <v/>
      </c>
      <c r="Z283" s="264" t="str">
        <f t="shared" si="1458"/>
        <v/>
      </c>
      <c r="AA283" s="264" t="str">
        <f t="shared" si="1458"/>
        <v/>
      </c>
      <c r="AB283" s="264" t="str">
        <f t="shared" si="1458"/>
        <v/>
      </c>
      <c r="AC283" s="65">
        <f t="shared" ref="AC283" si="1459">AJ283</f>
        <v>91</v>
      </c>
      <c r="AD283" s="65" t="str">
        <f t="shared" ref="AD283" si="1460">AK283</f>
        <v/>
      </c>
      <c r="AE283" s="65" t="s">
        <v>112</v>
      </c>
      <c r="AF283" s="246" t="str">
        <f t="shared" ref="AF283" si="1461">BY283</f>
        <v/>
      </c>
      <c r="AG283" s="246" t="str">
        <f t="shared" ref="AG283" si="1462">BY284</f>
        <v/>
      </c>
      <c r="AH283" s="246" t="str">
        <f t="shared" ref="AH283" si="1463">BY285</f>
        <v/>
      </c>
      <c r="AI283" s="244">
        <f t="shared" ref="AI283" si="1464">IF(BZ283="",0,1)</f>
        <v>0</v>
      </c>
      <c r="AJ283" s="271">
        <v>91</v>
      </c>
      <c r="AK283" s="272" t="str">
        <f>IF(INDEX('ordem de passagem'!B$13:B$132,MATCH(ajuizamento!$AJ283,'ordem de passagem'!$A$13:$A$132))=0,"",INDEX('ordem de passagem'!B$13:B$132,MATCH(ajuizamento!$AJ283,'ordem de passagem'!$A$13:$A$132)))</f>
        <v/>
      </c>
      <c r="AL283" s="273" t="str">
        <f>IF(INDEX('ordem de passagem'!C$13:C$132,MATCH(ajuizamento!$AJ283,'ordem de passagem'!$A$13:$A$132))=0,"",INDEX('ordem de passagem'!C$13:C$132,MATCH(ajuizamento!$AJ283,'ordem de passagem'!$A$13:$A$132)))</f>
        <v/>
      </c>
      <c r="AM283" s="273"/>
      <c r="AN283" s="273"/>
      <c r="AO283" s="273"/>
      <c r="AP283" s="273"/>
      <c r="AQ283" s="273"/>
      <c r="AR283" s="273"/>
      <c r="AS283" s="274" t="str">
        <f>IF(INDEX('ordem de passagem'!D$13:D$132,MATCH(ajuizamento!$AJ283,'ordem de passagem'!$A$13:$A$132))=0,"",INDEX('ordem de passagem'!D$13:D$132,MATCH(ajuizamento!$AJ283,'ordem de passagem'!$A$13:$A$132)))</f>
        <v/>
      </c>
      <c r="AT283" s="274"/>
      <c r="AU283" s="274"/>
      <c r="AV283" s="274"/>
      <c r="AW283" s="274"/>
      <c r="AX283" s="274"/>
      <c r="AY283" s="274"/>
      <c r="AZ283" s="274" t="str">
        <f>IF(INDEX('ordem de passagem'!E$13:E$132,MATCH(ajuizamento!$AJ283,'ordem de passagem'!$A$13:$A$132))=0,"",INDEX('ordem de passagem'!E$13:E$132,MATCH(ajuizamento!$AJ283,'ordem de passagem'!$A$13:$A$132)))</f>
        <v/>
      </c>
      <c r="BA283" s="274"/>
      <c r="BB283" s="274"/>
      <c r="BC283" s="274"/>
      <c r="BD283" s="274"/>
      <c r="BE283" s="275" t="str">
        <f>IF(INDEX('ordem de passagem'!F$13:F$132,MATCH(ajuizamento!$AJ283,'ordem de passagem'!$A$13:$A$132))=0,"",INDEX('ordem de passagem'!F$13:F$132,MATCH(ajuizamento!$AJ283,'ordem de passagem'!$A$13:$A$132)))</f>
        <v/>
      </c>
      <c r="BF283" s="276"/>
      <c r="BG283" s="277"/>
      <c r="BH283" s="275" t="str">
        <f>IF(INDEX('ordem de passagem'!G$13:G$132,MATCH(ajuizamento!$AJ283,'ordem de passagem'!$A$13:$A$132))=0,"",INDEX('ordem de passagem'!G$13:G$132,MATCH(ajuizamento!$AJ283,'ordem de passagem'!$A$13:$A$132)))</f>
        <v/>
      </c>
      <c r="BI283" s="276"/>
      <c r="BJ283" s="276"/>
      <c r="BK283" s="277"/>
      <c r="BL283" s="74" t="str">
        <f>IF(AL283="","",AE283)</f>
        <v/>
      </c>
      <c r="BM283" s="162"/>
      <c r="BN283" s="162"/>
      <c r="BO283" s="162"/>
      <c r="BP283" s="162"/>
      <c r="BQ283" s="162"/>
      <c r="BR283" s="162"/>
      <c r="BS283" s="162"/>
      <c r="BT283" s="162"/>
      <c r="BU283" s="162"/>
      <c r="BV283" s="162"/>
      <c r="BW283" s="162"/>
      <c r="BX283" s="172"/>
      <c r="BY283" s="174" t="str">
        <f t="shared" si="1371"/>
        <v/>
      </c>
      <c r="BZ283" s="245" t="str">
        <f t="shared" si="1157"/>
        <v/>
      </c>
      <c r="CA283" s="263"/>
    </row>
    <row r="284" spans="1:79" ht="19.8" customHeight="1" x14ac:dyDescent="0.3">
      <c r="A284" s="154" t="str">
        <f t="shared" si="1372"/>
        <v>00:00:00,00</v>
      </c>
      <c r="B284" s="154" t="str">
        <f t="shared" si="1373"/>
        <v>00:00:00,00</v>
      </c>
      <c r="C284" s="154" t="str">
        <f t="shared" si="1374"/>
        <v>00:00:00,00</v>
      </c>
      <c r="D284" s="154" t="str">
        <f t="shared" si="1375"/>
        <v>00:00:00,00</v>
      </c>
      <c r="E284" s="154" t="str">
        <f t="shared" si="1376"/>
        <v>00:00:00,00</v>
      </c>
      <c r="F284" s="154" t="str">
        <f t="shared" si="1377"/>
        <v>00:00:00,00</v>
      </c>
      <c r="G284" s="154" t="str">
        <f t="shared" si="1378"/>
        <v>00:00:00,00</v>
      </c>
      <c r="H284" s="154" t="str">
        <f t="shared" si="1379"/>
        <v>00:00:00,00</v>
      </c>
      <c r="I284" s="154" t="str">
        <f t="shared" si="1380"/>
        <v>00:00:00,00</v>
      </c>
      <c r="J284" s="154" t="str">
        <f t="shared" si="1381"/>
        <v>00:00:00,00</v>
      </c>
      <c r="K284" s="154" t="str">
        <f t="shared" si="1382"/>
        <v>00:00:00,00</v>
      </c>
      <c r="L284" s="164">
        <f t="shared" si="1383"/>
        <v>0</v>
      </c>
      <c r="M284" s="164" t="str">
        <f t="shared" si="1384"/>
        <v>00</v>
      </c>
      <c r="N284" s="168">
        <f t="shared" si="1366"/>
        <v>0</v>
      </c>
      <c r="O284" s="164" t="str">
        <f t="shared" si="1385"/>
        <v/>
      </c>
      <c r="P284" s="171" t="str">
        <f t="shared" si="1367"/>
        <v>0:00,00</v>
      </c>
      <c r="Q284" s="171" t="str">
        <f t="shared" si="1368"/>
        <v>00:00,00</v>
      </c>
      <c r="R284" s="171" t="str">
        <f t="shared" si="1386"/>
        <v>00:00,</v>
      </c>
      <c r="S284" s="270"/>
      <c r="T284" s="270"/>
      <c r="U284" s="281"/>
      <c r="V284" s="281"/>
      <c r="W284" s="281"/>
      <c r="X284" s="281"/>
      <c r="Y284" s="264"/>
      <c r="Z284" s="264"/>
      <c r="AA284" s="264"/>
      <c r="AB284" s="264"/>
      <c r="AC284" s="65">
        <f t="shared" ref="AC284" si="1465">AJ283</f>
        <v>91</v>
      </c>
      <c r="AD284" s="65" t="str">
        <f t="shared" ref="AD284" si="1466">AK283</f>
        <v/>
      </c>
      <c r="AE284" s="65" t="s">
        <v>113</v>
      </c>
      <c r="AF284" s="246"/>
      <c r="AG284" s="246"/>
      <c r="AH284" s="246"/>
      <c r="AI284" s="244"/>
      <c r="AJ284" s="271"/>
      <c r="AK284" s="272"/>
      <c r="AL284" s="273"/>
      <c r="AM284" s="273"/>
      <c r="AN284" s="273"/>
      <c r="AO284" s="273"/>
      <c r="AP284" s="273"/>
      <c r="AQ284" s="273"/>
      <c r="AR284" s="273"/>
      <c r="AS284" s="274"/>
      <c r="AT284" s="274"/>
      <c r="AU284" s="274"/>
      <c r="AV284" s="274"/>
      <c r="AW284" s="274"/>
      <c r="AX284" s="274"/>
      <c r="AY284" s="274"/>
      <c r="AZ284" s="274"/>
      <c r="BA284" s="274"/>
      <c r="BB284" s="274"/>
      <c r="BC284" s="274"/>
      <c r="BD284" s="274"/>
      <c r="BE284" s="275"/>
      <c r="BF284" s="276"/>
      <c r="BG284" s="277"/>
      <c r="BH284" s="275"/>
      <c r="BI284" s="276"/>
      <c r="BJ284" s="276"/>
      <c r="BK284" s="277"/>
      <c r="BL284" s="74" t="str">
        <f>IF(AL283="","",AE284)</f>
        <v/>
      </c>
      <c r="BM284" s="163"/>
      <c r="BN284" s="163"/>
      <c r="BO284" s="163"/>
      <c r="BP284" s="163"/>
      <c r="BQ284" s="163"/>
      <c r="BR284" s="163"/>
      <c r="BS284" s="163"/>
      <c r="BT284" s="163"/>
      <c r="BU284" s="163"/>
      <c r="BV284" s="163"/>
      <c r="BW284" s="163"/>
      <c r="BX284" s="172"/>
      <c r="BY284" s="174" t="str">
        <f t="shared" si="1371"/>
        <v/>
      </c>
      <c r="BZ284" s="245"/>
      <c r="CA284" s="263"/>
    </row>
    <row r="285" spans="1:79" ht="19.8" customHeight="1" x14ac:dyDescent="0.3">
      <c r="A285" s="154" t="str">
        <f t="shared" si="1372"/>
        <v>00:00:00,00</v>
      </c>
      <c r="B285" s="154" t="str">
        <f t="shared" si="1373"/>
        <v>00:00:00,00</v>
      </c>
      <c r="C285" s="154" t="str">
        <f t="shared" si="1374"/>
        <v>00:00:00,00</v>
      </c>
      <c r="D285" s="154" t="str">
        <f t="shared" si="1375"/>
        <v>00:00:00,00</v>
      </c>
      <c r="E285" s="154" t="str">
        <f t="shared" si="1376"/>
        <v>00:00:00,00</v>
      </c>
      <c r="F285" s="154" t="str">
        <f t="shared" si="1377"/>
        <v>00:00:00,00</v>
      </c>
      <c r="G285" s="154" t="str">
        <f t="shared" si="1378"/>
        <v>00:00:00,00</v>
      </c>
      <c r="H285" s="154" t="str">
        <f t="shared" si="1379"/>
        <v>00:00:00,00</v>
      </c>
      <c r="I285" s="154" t="str">
        <f t="shared" si="1380"/>
        <v>00:00:00,00</v>
      </c>
      <c r="J285" s="154" t="str">
        <f t="shared" si="1381"/>
        <v>00:00:00,00</v>
      </c>
      <c r="K285" s="154" t="str">
        <f t="shared" si="1382"/>
        <v>00:00:00,00</v>
      </c>
      <c r="L285" s="164">
        <f t="shared" si="1383"/>
        <v>0</v>
      </c>
      <c r="M285" s="164" t="str">
        <f t="shared" si="1384"/>
        <v>00</v>
      </c>
      <c r="N285" s="168">
        <f t="shared" si="1366"/>
        <v>0</v>
      </c>
      <c r="O285" s="164" t="str">
        <f t="shared" si="1385"/>
        <v/>
      </c>
      <c r="P285" s="171" t="str">
        <f t="shared" si="1367"/>
        <v>0:00,00</v>
      </c>
      <c r="Q285" s="171" t="str">
        <f t="shared" si="1368"/>
        <v>00:00,00</v>
      </c>
      <c r="R285" s="171" t="str">
        <f t="shared" si="1386"/>
        <v>00:00,</v>
      </c>
      <c r="S285" s="270"/>
      <c r="T285" s="270"/>
      <c r="U285" s="281"/>
      <c r="V285" s="281"/>
      <c r="W285" s="281"/>
      <c r="X285" s="281"/>
      <c r="Y285" s="264"/>
      <c r="Z285" s="264"/>
      <c r="AA285" s="264"/>
      <c r="AB285" s="264"/>
      <c r="AC285" s="65">
        <f t="shared" ref="AC285" si="1467">AJ283</f>
        <v>91</v>
      </c>
      <c r="AD285" s="65" t="str">
        <f t="shared" ref="AD285" si="1468">AK283</f>
        <v/>
      </c>
      <c r="AE285" s="65" t="s">
        <v>114</v>
      </c>
      <c r="AF285" s="246"/>
      <c r="AG285" s="246"/>
      <c r="AH285" s="246"/>
      <c r="AI285" s="244"/>
      <c r="AJ285" s="271"/>
      <c r="AK285" s="272"/>
      <c r="AL285" s="273"/>
      <c r="AM285" s="273"/>
      <c r="AN285" s="273"/>
      <c r="AO285" s="273"/>
      <c r="AP285" s="273"/>
      <c r="AQ285" s="273"/>
      <c r="AR285" s="273"/>
      <c r="AS285" s="274"/>
      <c r="AT285" s="274"/>
      <c r="AU285" s="274"/>
      <c r="AV285" s="274"/>
      <c r="AW285" s="274"/>
      <c r="AX285" s="274"/>
      <c r="AY285" s="274"/>
      <c r="AZ285" s="274"/>
      <c r="BA285" s="274"/>
      <c r="BB285" s="274"/>
      <c r="BC285" s="274"/>
      <c r="BD285" s="274"/>
      <c r="BE285" s="278"/>
      <c r="BF285" s="279"/>
      <c r="BG285" s="280"/>
      <c r="BH285" s="278"/>
      <c r="BI285" s="279"/>
      <c r="BJ285" s="279"/>
      <c r="BK285" s="280"/>
      <c r="BL285" s="74" t="str">
        <f>IF(AL283="","",AE285)</f>
        <v/>
      </c>
      <c r="BM285" s="163"/>
      <c r="BN285" s="163"/>
      <c r="BO285" s="163"/>
      <c r="BP285" s="163"/>
      <c r="BQ285" s="163"/>
      <c r="BR285" s="163"/>
      <c r="BS285" s="163"/>
      <c r="BT285" s="163"/>
      <c r="BU285" s="163"/>
      <c r="BV285" s="163"/>
      <c r="BW285" s="163"/>
      <c r="BX285" s="172"/>
      <c r="BY285" s="174" t="str">
        <f t="shared" si="1371"/>
        <v/>
      </c>
      <c r="BZ285" s="245"/>
      <c r="CA285" s="263"/>
    </row>
    <row r="286" spans="1:79" ht="19.8" customHeight="1" x14ac:dyDescent="0.3">
      <c r="A286" s="154" t="str">
        <f t="shared" si="1372"/>
        <v>00:00:00,00</v>
      </c>
      <c r="B286" s="154" t="str">
        <f t="shared" si="1373"/>
        <v>00:00:00,00</v>
      </c>
      <c r="C286" s="154" t="str">
        <f t="shared" si="1374"/>
        <v>00:00:00,00</v>
      </c>
      <c r="D286" s="154" t="str">
        <f t="shared" si="1375"/>
        <v>00:00:00,00</v>
      </c>
      <c r="E286" s="154" t="str">
        <f t="shared" si="1376"/>
        <v>00:00:00,00</v>
      </c>
      <c r="F286" s="154" t="str">
        <f t="shared" si="1377"/>
        <v>00:00:00,00</v>
      </c>
      <c r="G286" s="154" t="str">
        <f t="shared" si="1378"/>
        <v>00:00:00,00</v>
      </c>
      <c r="H286" s="154" t="str">
        <f t="shared" si="1379"/>
        <v>00:00:00,00</v>
      </c>
      <c r="I286" s="154" t="str">
        <f t="shared" si="1380"/>
        <v>00:00:00,00</v>
      </c>
      <c r="J286" s="154" t="str">
        <f t="shared" si="1381"/>
        <v>00:00:00,00</v>
      </c>
      <c r="K286" s="154" t="str">
        <f t="shared" si="1382"/>
        <v>00:00:00,00</v>
      </c>
      <c r="L286" s="164">
        <f t="shared" si="1383"/>
        <v>0</v>
      </c>
      <c r="M286" s="164" t="str">
        <f t="shared" si="1384"/>
        <v>00</v>
      </c>
      <c r="N286" s="168">
        <f t="shared" si="1366"/>
        <v>0</v>
      </c>
      <c r="O286" s="164" t="str">
        <f t="shared" si="1385"/>
        <v/>
      </c>
      <c r="P286" s="171" t="str">
        <f t="shared" si="1367"/>
        <v>0:00,00</v>
      </c>
      <c r="Q286" s="171" t="str">
        <f t="shared" si="1368"/>
        <v>00:00,00</v>
      </c>
      <c r="R286" s="171" t="str">
        <f t="shared" si="1386"/>
        <v>00:00,</v>
      </c>
      <c r="S286" s="270" t="str">
        <f t="shared" ref="S286" si="1469">U286&amp;V286&amp;W286&amp;X286</f>
        <v/>
      </c>
      <c r="T286" s="270" t="str">
        <f>U286&amp;V286&amp;W286&amp;X286&amp;BE286&amp;BH286</f>
        <v/>
      </c>
      <c r="U286" s="281" t="str">
        <f t="shared" ref="U286" si="1470">IF(Y286="","",RANK(Y286,$Y$13:$Y$372,1))</f>
        <v/>
      </c>
      <c r="V286" s="281" t="str">
        <f t="shared" ref="V286" si="1471">IF(Z286="","",RANK(Z286,$Z$13:$Z$372,1))</f>
        <v/>
      </c>
      <c r="W286" s="281" t="str">
        <f t="shared" ref="W286" si="1472">IF(AA286="","",RANK(AA286,$AA$13:$AA$372,1))</f>
        <v/>
      </c>
      <c r="X286" s="281" t="str">
        <f t="shared" ref="X286" si="1473">IF(AB286="","",RANK(AB286,$AB$13:$AB$372,1))</f>
        <v/>
      </c>
      <c r="Y286" s="264" t="str">
        <f t="shared" ref="Y286:AB286" si="1474">IFERROR(IF(AND($BE286=Y$12,$BH286=Y$11),$BZ286,""),"")</f>
        <v/>
      </c>
      <c r="Z286" s="264" t="str">
        <f t="shared" si="1474"/>
        <v/>
      </c>
      <c r="AA286" s="264" t="str">
        <f t="shared" si="1474"/>
        <v/>
      </c>
      <c r="AB286" s="264" t="str">
        <f t="shared" si="1474"/>
        <v/>
      </c>
      <c r="AC286" s="65">
        <f t="shared" ref="AC286" si="1475">AJ286</f>
        <v>92</v>
      </c>
      <c r="AD286" s="65" t="str">
        <f t="shared" ref="AD286" si="1476">AK286</f>
        <v/>
      </c>
      <c r="AE286" s="65" t="s">
        <v>112</v>
      </c>
      <c r="AF286" s="246" t="str">
        <f t="shared" ref="AF286" si="1477">BY286</f>
        <v/>
      </c>
      <c r="AG286" s="246" t="str">
        <f t="shared" ref="AG286" si="1478">BY287</f>
        <v/>
      </c>
      <c r="AH286" s="246" t="str">
        <f t="shared" ref="AH286" si="1479">BY288</f>
        <v/>
      </c>
      <c r="AI286" s="244">
        <f t="shared" ref="AI286" si="1480">IF(BZ286="",0,1)</f>
        <v>0</v>
      </c>
      <c r="AJ286" s="271">
        <v>92</v>
      </c>
      <c r="AK286" s="272" t="str">
        <f>IF(INDEX('ordem de passagem'!B$13:B$132,MATCH(ajuizamento!$AJ286,'ordem de passagem'!$A$13:$A$132))=0,"",INDEX('ordem de passagem'!B$13:B$132,MATCH(ajuizamento!$AJ286,'ordem de passagem'!$A$13:$A$132)))</f>
        <v/>
      </c>
      <c r="AL286" s="273" t="str">
        <f>IF(INDEX('ordem de passagem'!C$13:C$132,MATCH(ajuizamento!$AJ286,'ordem de passagem'!$A$13:$A$132))=0,"",INDEX('ordem de passagem'!C$13:C$132,MATCH(ajuizamento!$AJ286,'ordem de passagem'!$A$13:$A$132)))</f>
        <v/>
      </c>
      <c r="AM286" s="273"/>
      <c r="AN286" s="273"/>
      <c r="AO286" s="273"/>
      <c r="AP286" s="273"/>
      <c r="AQ286" s="273"/>
      <c r="AR286" s="273"/>
      <c r="AS286" s="274" t="str">
        <f>IF(INDEX('ordem de passagem'!D$13:D$132,MATCH(ajuizamento!$AJ286,'ordem de passagem'!$A$13:$A$132))=0,"",INDEX('ordem de passagem'!D$13:D$132,MATCH(ajuizamento!$AJ286,'ordem de passagem'!$A$13:$A$132)))</f>
        <v/>
      </c>
      <c r="AT286" s="274"/>
      <c r="AU286" s="274"/>
      <c r="AV286" s="274"/>
      <c r="AW286" s="274"/>
      <c r="AX286" s="274"/>
      <c r="AY286" s="274"/>
      <c r="AZ286" s="274" t="str">
        <f>IF(INDEX('ordem de passagem'!E$13:E$132,MATCH(ajuizamento!$AJ286,'ordem de passagem'!$A$13:$A$132))=0,"",INDEX('ordem de passagem'!E$13:E$132,MATCH(ajuizamento!$AJ286,'ordem de passagem'!$A$13:$A$132)))</f>
        <v/>
      </c>
      <c r="BA286" s="274"/>
      <c r="BB286" s="274"/>
      <c r="BC286" s="274"/>
      <c r="BD286" s="274"/>
      <c r="BE286" s="275" t="str">
        <f>IF(INDEX('ordem de passagem'!F$13:F$132,MATCH(ajuizamento!$AJ286,'ordem de passagem'!$A$13:$A$132))=0,"",INDEX('ordem de passagem'!F$13:F$132,MATCH(ajuizamento!$AJ286,'ordem de passagem'!$A$13:$A$132)))</f>
        <v/>
      </c>
      <c r="BF286" s="276"/>
      <c r="BG286" s="277"/>
      <c r="BH286" s="275" t="str">
        <f>IF(INDEX('ordem de passagem'!G$13:G$132,MATCH(ajuizamento!$AJ286,'ordem de passagem'!$A$13:$A$132))=0,"",INDEX('ordem de passagem'!G$13:G$132,MATCH(ajuizamento!$AJ286,'ordem de passagem'!$A$13:$A$132)))</f>
        <v/>
      </c>
      <c r="BI286" s="276"/>
      <c r="BJ286" s="276"/>
      <c r="BK286" s="277"/>
      <c r="BL286" s="74" t="str">
        <f>IF(AL286="","",AE286)</f>
        <v/>
      </c>
      <c r="BM286" s="162"/>
      <c r="BN286" s="162"/>
      <c r="BO286" s="162"/>
      <c r="BP286" s="162"/>
      <c r="BQ286" s="162"/>
      <c r="BR286" s="162"/>
      <c r="BS286" s="162"/>
      <c r="BT286" s="162"/>
      <c r="BU286" s="162"/>
      <c r="BV286" s="162"/>
      <c r="BW286" s="162"/>
      <c r="BX286" s="172"/>
      <c r="BY286" s="174" t="str">
        <f t="shared" si="1371"/>
        <v/>
      </c>
      <c r="BZ286" s="245" t="str">
        <f t="shared" si="1157"/>
        <v/>
      </c>
      <c r="CA286" s="263"/>
    </row>
    <row r="287" spans="1:79" ht="19.8" customHeight="1" x14ac:dyDescent="0.3">
      <c r="A287" s="154" t="str">
        <f t="shared" si="1372"/>
        <v>00:00:00,00</v>
      </c>
      <c r="B287" s="154" t="str">
        <f t="shared" si="1373"/>
        <v>00:00:00,00</v>
      </c>
      <c r="C287" s="154" t="str">
        <f t="shared" si="1374"/>
        <v>00:00:00,00</v>
      </c>
      <c r="D287" s="154" t="str">
        <f t="shared" si="1375"/>
        <v>00:00:00,00</v>
      </c>
      <c r="E287" s="154" t="str">
        <f t="shared" si="1376"/>
        <v>00:00:00,00</v>
      </c>
      <c r="F287" s="154" t="str">
        <f t="shared" si="1377"/>
        <v>00:00:00,00</v>
      </c>
      <c r="G287" s="154" t="str">
        <f t="shared" si="1378"/>
        <v>00:00:00,00</v>
      </c>
      <c r="H287" s="154" t="str">
        <f t="shared" si="1379"/>
        <v>00:00:00,00</v>
      </c>
      <c r="I287" s="154" t="str">
        <f t="shared" si="1380"/>
        <v>00:00:00,00</v>
      </c>
      <c r="J287" s="154" t="str">
        <f t="shared" si="1381"/>
        <v>00:00:00,00</v>
      </c>
      <c r="K287" s="154" t="str">
        <f t="shared" si="1382"/>
        <v>00:00:00,00</v>
      </c>
      <c r="L287" s="164">
        <f t="shared" si="1383"/>
        <v>0</v>
      </c>
      <c r="M287" s="164" t="str">
        <f t="shared" si="1384"/>
        <v>00</v>
      </c>
      <c r="N287" s="168">
        <f t="shared" si="1366"/>
        <v>0</v>
      </c>
      <c r="O287" s="164" t="str">
        <f t="shared" si="1385"/>
        <v/>
      </c>
      <c r="P287" s="171" t="str">
        <f t="shared" si="1367"/>
        <v>0:00,00</v>
      </c>
      <c r="Q287" s="171" t="str">
        <f t="shared" si="1368"/>
        <v>00:00,00</v>
      </c>
      <c r="R287" s="171" t="str">
        <f t="shared" si="1386"/>
        <v>00:00,</v>
      </c>
      <c r="S287" s="270"/>
      <c r="T287" s="270"/>
      <c r="U287" s="281"/>
      <c r="V287" s="281"/>
      <c r="W287" s="281"/>
      <c r="X287" s="281"/>
      <c r="Y287" s="264"/>
      <c r="Z287" s="264"/>
      <c r="AA287" s="264"/>
      <c r="AB287" s="264"/>
      <c r="AC287" s="65">
        <f t="shared" ref="AC287" si="1481">AJ286</f>
        <v>92</v>
      </c>
      <c r="AD287" s="65" t="str">
        <f t="shared" ref="AD287" si="1482">AK286</f>
        <v/>
      </c>
      <c r="AE287" s="65" t="s">
        <v>113</v>
      </c>
      <c r="AF287" s="246"/>
      <c r="AG287" s="246"/>
      <c r="AH287" s="246"/>
      <c r="AI287" s="244"/>
      <c r="AJ287" s="271"/>
      <c r="AK287" s="272"/>
      <c r="AL287" s="273"/>
      <c r="AM287" s="273"/>
      <c r="AN287" s="273"/>
      <c r="AO287" s="273"/>
      <c r="AP287" s="273"/>
      <c r="AQ287" s="273"/>
      <c r="AR287" s="273"/>
      <c r="AS287" s="274"/>
      <c r="AT287" s="274"/>
      <c r="AU287" s="274"/>
      <c r="AV287" s="274"/>
      <c r="AW287" s="274"/>
      <c r="AX287" s="274"/>
      <c r="AY287" s="274"/>
      <c r="AZ287" s="274"/>
      <c r="BA287" s="274"/>
      <c r="BB287" s="274"/>
      <c r="BC287" s="274"/>
      <c r="BD287" s="274"/>
      <c r="BE287" s="275"/>
      <c r="BF287" s="276"/>
      <c r="BG287" s="277"/>
      <c r="BH287" s="275"/>
      <c r="BI287" s="276"/>
      <c r="BJ287" s="276"/>
      <c r="BK287" s="277"/>
      <c r="BL287" s="74" t="str">
        <f>IF(AL286="","",AE287)</f>
        <v/>
      </c>
      <c r="BM287" s="163"/>
      <c r="BN287" s="163"/>
      <c r="BO287" s="163"/>
      <c r="BP287" s="163"/>
      <c r="BQ287" s="163"/>
      <c r="BR287" s="163"/>
      <c r="BS287" s="163"/>
      <c r="BT287" s="163"/>
      <c r="BU287" s="163"/>
      <c r="BV287" s="163"/>
      <c r="BW287" s="163"/>
      <c r="BX287" s="172"/>
      <c r="BY287" s="174" t="str">
        <f t="shared" si="1371"/>
        <v/>
      </c>
      <c r="BZ287" s="245"/>
      <c r="CA287" s="263"/>
    </row>
    <row r="288" spans="1:79" ht="19.8" customHeight="1" x14ac:dyDescent="0.3">
      <c r="A288" s="154" t="str">
        <f t="shared" si="1372"/>
        <v>00:00:00,00</v>
      </c>
      <c r="B288" s="154" t="str">
        <f t="shared" si="1373"/>
        <v>00:00:00,00</v>
      </c>
      <c r="C288" s="154" t="str">
        <f t="shared" si="1374"/>
        <v>00:00:00,00</v>
      </c>
      <c r="D288" s="154" t="str">
        <f t="shared" si="1375"/>
        <v>00:00:00,00</v>
      </c>
      <c r="E288" s="154" t="str">
        <f t="shared" si="1376"/>
        <v>00:00:00,00</v>
      </c>
      <c r="F288" s="154" t="str">
        <f t="shared" si="1377"/>
        <v>00:00:00,00</v>
      </c>
      <c r="G288" s="154" t="str">
        <f t="shared" si="1378"/>
        <v>00:00:00,00</v>
      </c>
      <c r="H288" s="154" t="str">
        <f t="shared" si="1379"/>
        <v>00:00:00,00</v>
      </c>
      <c r="I288" s="154" t="str">
        <f t="shared" si="1380"/>
        <v>00:00:00,00</v>
      </c>
      <c r="J288" s="154" t="str">
        <f t="shared" si="1381"/>
        <v>00:00:00,00</v>
      </c>
      <c r="K288" s="154" t="str">
        <f t="shared" si="1382"/>
        <v>00:00:00,00</v>
      </c>
      <c r="L288" s="164">
        <f t="shared" si="1383"/>
        <v>0</v>
      </c>
      <c r="M288" s="164" t="str">
        <f t="shared" si="1384"/>
        <v>00</v>
      </c>
      <c r="N288" s="168">
        <f t="shared" si="1366"/>
        <v>0</v>
      </c>
      <c r="O288" s="164" t="str">
        <f t="shared" si="1385"/>
        <v/>
      </c>
      <c r="P288" s="171" t="str">
        <f t="shared" si="1367"/>
        <v>0:00,00</v>
      </c>
      <c r="Q288" s="171" t="str">
        <f t="shared" si="1368"/>
        <v>00:00,00</v>
      </c>
      <c r="R288" s="171" t="str">
        <f t="shared" si="1386"/>
        <v>00:00,</v>
      </c>
      <c r="S288" s="270"/>
      <c r="T288" s="270"/>
      <c r="U288" s="281"/>
      <c r="V288" s="281"/>
      <c r="W288" s="281"/>
      <c r="X288" s="281"/>
      <c r="Y288" s="264"/>
      <c r="Z288" s="264"/>
      <c r="AA288" s="264"/>
      <c r="AB288" s="264"/>
      <c r="AC288" s="65">
        <f t="shared" ref="AC288" si="1483">AJ286</f>
        <v>92</v>
      </c>
      <c r="AD288" s="65" t="str">
        <f t="shared" ref="AD288" si="1484">AK286</f>
        <v/>
      </c>
      <c r="AE288" s="65" t="s">
        <v>114</v>
      </c>
      <c r="AF288" s="246"/>
      <c r="AG288" s="246"/>
      <c r="AH288" s="246"/>
      <c r="AI288" s="244"/>
      <c r="AJ288" s="271"/>
      <c r="AK288" s="272"/>
      <c r="AL288" s="273"/>
      <c r="AM288" s="273"/>
      <c r="AN288" s="273"/>
      <c r="AO288" s="273"/>
      <c r="AP288" s="273"/>
      <c r="AQ288" s="273"/>
      <c r="AR288" s="273"/>
      <c r="AS288" s="274"/>
      <c r="AT288" s="274"/>
      <c r="AU288" s="274"/>
      <c r="AV288" s="274"/>
      <c r="AW288" s="274"/>
      <c r="AX288" s="274"/>
      <c r="AY288" s="274"/>
      <c r="AZ288" s="274"/>
      <c r="BA288" s="274"/>
      <c r="BB288" s="274"/>
      <c r="BC288" s="274"/>
      <c r="BD288" s="274"/>
      <c r="BE288" s="278"/>
      <c r="BF288" s="279"/>
      <c r="BG288" s="280"/>
      <c r="BH288" s="278"/>
      <c r="BI288" s="279"/>
      <c r="BJ288" s="279"/>
      <c r="BK288" s="280"/>
      <c r="BL288" s="74" t="str">
        <f>IF(AL286="","",AE288)</f>
        <v/>
      </c>
      <c r="BM288" s="163"/>
      <c r="BN288" s="163"/>
      <c r="BO288" s="163"/>
      <c r="BP288" s="163"/>
      <c r="BQ288" s="163"/>
      <c r="BR288" s="163"/>
      <c r="BS288" s="163"/>
      <c r="BT288" s="163"/>
      <c r="BU288" s="163"/>
      <c r="BV288" s="163"/>
      <c r="BW288" s="163"/>
      <c r="BX288" s="172"/>
      <c r="BY288" s="174" t="str">
        <f t="shared" si="1371"/>
        <v/>
      </c>
      <c r="BZ288" s="245"/>
      <c r="CA288" s="263"/>
    </row>
    <row r="289" spans="1:79" ht="19.8" customHeight="1" x14ac:dyDescent="0.3">
      <c r="A289" s="154" t="str">
        <f t="shared" si="1372"/>
        <v>00:00:00,00</v>
      </c>
      <c r="B289" s="154" t="str">
        <f t="shared" si="1373"/>
        <v>00:00:00,00</v>
      </c>
      <c r="C289" s="154" t="str">
        <f t="shared" si="1374"/>
        <v>00:00:00,00</v>
      </c>
      <c r="D289" s="154" t="str">
        <f t="shared" si="1375"/>
        <v>00:00:00,00</v>
      </c>
      <c r="E289" s="154" t="str">
        <f t="shared" si="1376"/>
        <v>00:00:00,00</v>
      </c>
      <c r="F289" s="154" t="str">
        <f t="shared" si="1377"/>
        <v>00:00:00,00</v>
      </c>
      <c r="G289" s="154" t="str">
        <f t="shared" si="1378"/>
        <v>00:00:00,00</v>
      </c>
      <c r="H289" s="154" t="str">
        <f t="shared" si="1379"/>
        <v>00:00:00,00</v>
      </c>
      <c r="I289" s="154" t="str">
        <f t="shared" si="1380"/>
        <v>00:00:00,00</v>
      </c>
      <c r="J289" s="154" t="str">
        <f t="shared" si="1381"/>
        <v>00:00:00,00</v>
      </c>
      <c r="K289" s="154" t="str">
        <f t="shared" si="1382"/>
        <v>00:00:00,00</v>
      </c>
      <c r="L289" s="164">
        <f t="shared" si="1383"/>
        <v>0</v>
      </c>
      <c r="M289" s="164" t="str">
        <f t="shared" si="1384"/>
        <v>00</v>
      </c>
      <c r="N289" s="168">
        <f t="shared" si="1366"/>
        <v>0</v>
      </c>
      <c r="O289" s="164" t="str">
        <f t="shared" si="1385"/>
        <v/>
      </c>
      <c r="P289" s="171" t="str">
        <f t="shared" si="1367"/>
        <v>0:00,00</v>
      </c>
      <c r="Q289" s="171" t="str">
        <f t="shared" si="1368"/>
        <v>00:00,00</v>
      </c>
      <c r="R289" s="171" t="str">
        <f t="shared" si="1386"/>
        <v>00:00,</v>
      </c>
      <c r="S289" s="270" t="str">
        <f t="shared" ref="S289" si="1485">U289&amp;V289&amp;W289&amp;X289</f>
        <v/>
      </c>
      <c r="T289" s="270" t="str">
        <f>U289&amp;V289&amp;W289&amp;X289&amp;BE289&amp;BH289</f>
        <v/>
      </c>
      <c r="U289" s="281" t="str">
        <f t="shared" ref="U289" si="1486">IF(Y289="","",RANK(Y289,$Y$13:$Y$372,1))</f>
        <v/>
      </c>
      <c r="V289" s="281" t="str">
        <f t="shared" ref="V289" si="1487">IF(Z289="","",RANK(Z289,$Z$13:$Z$372,1))</f>
        <v/>
      </c>
      <c r="W289" s="281" t="str">
        <f t="shared" ref="W289" si="1488">IF(AA289="","",RANK(AA289,$AA$13:$AA$372,1))</f>
        <v/>
      </c>
      <c r="X289" s="281" t="str">
        <f t="shared" ref="X289" si="1489">IF(AB289="","",RANK(AB289,$AB$13:$AB$372,1))</f>
        <v/>
      </c>
      <c r="Y289" s="264" t="str">
        <f t="shared" ref="Y289:AB289" si="1490">IFERROR(IF(AND($BE289=Y$12,$BH289=Y$11),$BZ289,""),"")</f>
        <v/>
      </c>
      <c r="Z289" s="264" t="str">
        <f t="shared" si="1490"/>
        <v/>
      </c>
      <c r="AA289" s="264" t="str">
        <f t="shared" si="1490"/>
        <v/>
      </c>
      <c r="AB289" s="264" t="str">
        <f t="shared" si="1490"/>
        <v/>
      </c>
      <c r="AC289" s="65">
        <f t="shared" ref="AC289" si="1491">AJ289</f>
        <v>93</v>
      </c>
      <c r="AD289" s="65" t="str">
        <f t="shared" ref="AD289" si="1492">AK289</f>
        <v/>
      </c>
      <c r="AE289" s="65" t="s">
        <v>112</v>
      </c>
      <c r="AF289" s="246" t="str">
        <f t="shared" ref="AF289" si="1493">BY289</f>
        <v/>
      </c>
      <c r="AG289" s="246" t="str">
        <f t="shared" ref="AG289" si="1494">BY290</f>
        <v/>
      </c>
      <c r="AH289" s="246" t="str">
        <f t="shared" ref="AH289" si="1495">BY291</f>
        <v/>
      </c>
      <c r="AI289" s="244">
        <f t="shared" ref="AI289" si="1496">IF(BZ289="",0,1)</f>
        <v>0</v>
      </c>
      <c r="AJ289" s="271">
        <v>93</v>
      </c>
      <c r="AK289" s="272" t="str">
        <f>IF(INDEX('ordem de passagem'!B$13:B$132,MATCH(ajuizamento!$AJ289,'ordem de passagem'!$A$13:$A$132))=0,"",INDEX('ordem de passagem'!B$13:B$132,MATCH(ajuizamento!$AJ289,'ordem de passagem'!$A$13:$A$132)))</f>
        <v/>
      </c>
      <c r="AL289" s="273" t="str">
        <f>IF(INDEX('ordem de passagem'!C$13:C$132,MATCH(ajuizamento!$AJ289,'ordem de passagem'!$A$13:$A$132))=0,"",INDEX('ordem de passagem'!C$13:C$132,MATCH(ajuizamento!$AJ289,'ordem de passagem'!$A$13:$A$132)))</f>
        <v/>
      </c>
      <c r="AM289" s="273"/>
      <c r="AN289" s="273"/>
      <c r="AO289" s="273"/>
      <c r="AP289" s="273"/>
      <c r="AQ289" s="273"/>
      <c r="AR289" s="273"/>
      <c r="AS289" s="274" t="str">
        <f>IF(INDEX('ordem de passagem'!D$13:D$132,MATCH(ajuizamento!$AJ289,'ordem de passagem'!$A$13:$A$132))=0,"",INDEX('ordem de passagem'!D$13:D$132,MATCH(ajuizamento!$AJ289,'ordem de passagem'!$A$13:$A$132)))</f>
        <v/>
      </c>
      <c r="AT289" s="274"/>
      <c r="AU289" s="274"/>
      <c r="AV289" s="274"/>
      <c r="AW289" s="274"/>
      <c r="AX289" s="274"/>
      <c r="AY289" s="274"/>
      <c r="AZ289" s="274" t="str">
        <f>IF(INDEX('ordem de passagem'!E$13:E$132,MATCH(ajuizamento!$AJ289,'ordem de passagem'!$A$13:$A$132))=0,"",INDEX('ordem de passagem'!E$13:E$132,MATCH(ajuizamento!$AJ289,'ordem de passagem'!$A$13:$A$132)))</f>
        <v/>
      </c>
      <c r="BA289" s="274"/>
      <c r="BB289" s="274"/>
      <c r="BC289" s="274"/>
      <c r="BD289" s="274"/>
      <c r="BE289" s="275" t="str">
        <f>IF(INDEX('ordem de passagem'!F$13:F$132,MATCH(ajuizamento!$AJ289,'ordem de passagem'!$A$13:$A$132))=0,"",INDEX('ordem de passagem'!F$13:F$132,MATCH(ajuizamento!$AJ289,'ordem de passagem'!$A$13:$A$132)))</f>
        <v/>
      </c>
      <c r="BF289" s="276"/>
      <c r="BG289" s="277"/>
      <c r="BH289" s="275" t="str">
        <f>IF(INDEX('ordem de passagem'!G$13:G$132,MATCH(ajuizamento!$AJ289,'ordem de passagem'!$A$13:$A$132))=0,"",INDEX('ordem de passagem'!G$13:G$132,MATCH(ajuizamento!$AJ289,'ordem de passagem'!$A$13:$A$132)))</f>
        <v/>
      </c>
      <c r="BI289" s="276"/>
      <c r="BJ289" s="276"/>
      <c r="BK289" s="277"/>
      <c r="BL289" s="74" t="str">
        <f>IF(AL289="","",AE289)</f>
        <v/>
      </c>
      <c r="BM289" s="162"/>
      <c r="BN289" s="162"/>
      <c r="BO289" s="162"/>
      <c r="BP289" s="162"/>
      <c r="BQ289" s="162"/>
      <c r="BR289" s="162"/>
      <c r="BS289" s="162"/>
      <c r="BT289" s="162"/>
      <c r="BU289" s="162"/>
      <c r="BV289" s="162"/>
      <c r="BW289" s="162"/>
      <c r="BX289" s="172"/>
      <c r="BY289" s="174" t="str">
        <f t="shared" si="1371"/>
        <v/>
      </c>
      <c r="BZ289" s="245" t="str">
        <f t="shared" si="1157"/>
        <v/>
      </c>
      <c r="CA289" s="263"/>
    </row>
    <row r="290" spans="1:79" ht="19.8" customHeight="1" x14ac:dyDescent="0.3">
      <c r="A290" s="154" t="str">
        <f t="shared" si="1372"/>
        <v>00:00:00,00</v>
      </c>
      <c r="B290" s="154" t="str">
        <f t="shared" si="1373"/>
        <v>00:00:00,00</v>
      </c>
      <c r="C290" s="154" t="str">
        <f t="shared" si="1374"/>
        <v>00:00:00,00</v>
      </c>
      <c r="D290" s="154" t="str">
        <f t="shared" si="1375"/>
        <v>00:00:00,00</v>
      </c>
      <c r="E290" s="154" t="str">
        <f t="shared" si="1376"/>
        <v>00:00:00,00</v>
      </c>
      <c r="F290" s="154" t="str">
        <f t="shared" si="1377"/>
        <v>00:00:00,00</v>
      </c>
      <c r="G290" s="154" t="str">
        <f t="shared" si="1378"/>
        <v>00:00:00,00</v>
      </c>
      <c r="H290" s="154" t="str">
        <f t="shared" si="1379"/>
        <v>00:00:00,00</v>
      </c>
      <c r="I290" s="154" t="str">
        <f t="shared" si="1380"/>
        <v>00:00:00,00</v>
      </c>
      <c r="J290" s="154" t="str">
        <f t="shared" si="1381"/>
        <v>00:00:00,00</v>
      </c>
      <c r="K290" s="154" t="str">
        <f t="shared" si="1382"/>
        <v>00:00:00,00</v>
      </c>
      <c r="L290" s="164">
        <f t="shared" si="1383"/>
        <v>0</v>
      </c>
      <c r="M290" s="164" t="str">
        <f t="shared" si="1384"/>
        <v>00</v>
      </c>
      <c r="N290" s="168">
        <f t="shared" si="1366"/>
        <v>0</v>
      </c>
      <c r="O290" s="164" t="str">
        <f t="shared" si="1385"/>
        <v/>
      </c>
      <c r="P290" s="171" t="str">
        <f t="shared" si="1367"/>
        <v>0:00,00</v>
      </c>
      <c r="Q290" s="171" t="str">
        <f t="shared" si="1368"/>
        <v>00:00,00</v>
      </c>
      <c r="R290" s="171" t="str">
        <f t="shared" si="1386"/>
        <v>00:00,</v>
      </c>
      <c r="S290" s="270"/>
      <c r="T290" s="270"/>
      <c r="U290" s="281"/>
      <c r="V290" s="281"/>
      <c r="W290" s="281"/>
      <c r="X290" s="281"/>
      <c r="Y290" s="264"/>
      <c r="Z290" s="264"/>
      <c r="AA290" s="264"/>
      <c r="AB290" s="264"/>
      <c r="AC290" s="65">
        <f t="shared" ref="AC290" si="1497">AJ289</f>
        <v>93</v>
      </c>
      <c r="AD290" s="65" t="str">
        <f t="shared" ref="AD290" si="1498">AK289</f>
        <v/>
      </c>
      <c r="AE290" s="65" t="s">
        <v>113</v>
      </c>
      <c r="AF290" s="246"/>
      <c r="AG290" s="246"/>
      <c r="AH290" s="246"/>
      <c r="AI290" s="244"/>
      <c r="AJ290" s="271"/>
      <c r="AK290" s="272"/>
      <c r="AL290" s="273"/>
      <c r="AM290" s="273"/>
      <c r="AN290" s="273"/>
      <c r="AO290" s="273"/>
      <c r="AP290" s="273"/>
      <c r="AQ290" s="273"/>
      <c r="AR290" s="273"/>
      <c r="AS290" s="274"/>
      <c r="AT290" s="274"/>
      <c r="AU290" s="274"/>
      <c r="AV290" s="274"/>
      <c r="AW290" s="274"/>
      <c r="AX290" s="274"/>
      <c r="AY290" s="274"/>
      <c r="AZ290" s="274"/>
      <c r="BA290" s="274"/>
      <c r="BB290" s="274"/>
      <c r="BC290" s="274"/>
      <c r="BD290" s="274"/>
      <c r="BE290" s="275"/>
      <c r="BF290" s="276"/>
      <c r="BG290" s="277"/>
      <c r="BH290" s="275"/>
      <c r="BI290" s="276"/>
      <c r="BJ290" s="276"/>
      <c r="BK290" s="277"/>
      <c r="BL290" s="74" t="str">
        <f>IF(AL289="","",AE290)</f>
        <v/>
      </c>
      <c r="BM290" s="163"/>
      <c r="BN290" s="163"/>
      <c r="BO290" s="163"/>
      <c r="BP290" s="163"/>
      <c r="BQ290" s="163"/>
      <c r="BR290" s="163"/>
      <c r="BS290" s="163"/>
      <c r="BT290" s="163"/>
      <c r="BU290" s="163"/>
      <c r="BV290" s="163"/>
      <c r="BW290" s="163"/>
      <c r="BX290" s="172"/>
      <c r="BY290" s="174" t="str">
        <f t="shared" si="1371"/>
        <v/>
      </c>
      <c r="BZ290" s="245"/>
      <c r="CA290" s="263"/>
    </row>
    <row r="291" spans="1:79" ht="19.8" customHeight="1" x14ac:dyDescent="0.3">
      <c r="A291" s="154" t="str">
        <f t="shared" si="1372"/>
        <v>00:00:00,00</v>
      </c>
      <c r="B291" s="154" t="str">
        <f t="shared" si="1373"/>
        <v>00:00:00,00</v>
      </c>
      <c r="C291" s="154" t="str">
        <f t="shared" si="1374"/>
        <v>00:00:00,00</v>
      </c>
      <c r="D291" s="154" t="str">
        <f t="shared" si="1375"/>
        <v>00:00:00,00</v>
      </c>
      <c r="E291" s="154" t="str">
        <f t="shared" si="1376"/>
        <v>00:00:00,00</v>
      </c>
      <c r="F291" s="154" t="str">
        <f t="shared" si="1377"/>
        <v>00:00:00,00</v>
      </c>
      <c r="G291" s="154" t="str">
        <f t="shared" si="1378"/>
        <v>00:00:00,00</v>
      </c>
      <c r="H291" s="154" t="str">
        <f t="shared" si="1379"/>
        <v>00:00:00,00</v>
      </c>
      <c r="I291" s="154" t="str">
        <f t="shared" si="1380"/>
        <v>00:00:00,00</v>
      </c>
      <c r="J291" s="154" t="str">
        <f t="shared" si="1381"/>
        <v>00:00:00,00</v>
      </c>
      <c r="K291" s="154" t="str">
        <f t="shared" si="1382"/>
        <v>00:00:00,00</v>
      </c>
      <c r="L291" s="164">
        <f t="shared" si="1383"/>
        <v>0</v>
      </c>
      <c r="M291" s="164" t="str">
        <f t="shared" si="1384"/>
        <v>00</v>
      </c>
      <c r="N291" s="168">
        <f t="shared" si="1366"/>
        <v>0</v>
      </c>
      <c r="O291" s="164" t="str">
        <f t="shared" si="1385"/>
        <v/>
      </c>
      <c r="P291" s="171" t="str">
        <f t="shared" si="1367"/>
        <v>0:00,00</v>
      </c>
      <c r="Q291" s="171" t="str">
        <f t="shared" si="1368"/>
        <v>00:00,00</v>
      </c>
      <c r="R291" s="171" t="str">
        <f t="shared" si="1386"/>
        <v>00:00,</v>
      </c>
      <c r="S291" s="270"/>
      <c r="T291" s="270"/>
      <c r="U291" s="281"/>
      <c r="V291" s="281"/>
      <c r="W291" s="281"/>
      <c r="X291" s="281"/>
      <c r="Y291" s="264"/>
      <c r="Z291" s="264"/>
      <c r="AA291" s="264"/>
      <c r="AB291" s="264"/>
      <c r="AC291" s="65">
        <f t="shared" ref="AC291" si="1499">AJ289</f>
        <v>93</v>
      </c>
      <c r="AD291" s="65" t="str">
        <f t="shared" ref="AD291" si="1500">AK289</f>
        <v/>
      </c>
      <c r="AE291" s="65" t="s">
        <v>114</v>
      </c>
      <c r="AF291" s="246"/>
      <c r="AG291" s="246"/>
      <c r="AH291" s="246"/>
      <c r="AI291" s="244"/>
      <c r="AJ291" s="271"/>
      <c r="AK291" s="272"/>
      <c r="AL291" s="273"/>
      <c r="AM291" s="273"/>
      <c r="AN291" s="273"/>
      <c r="AO291" s="273"/>
      <c r="AP291" s="273"/>
      <c r="AQ291" s="273"/>
      <c r="AR291" s="273"/>
      <c r="AS291" s="274"/>
      <c r="AT291" s="274"/>
      <c r="AU291" s="274"/>
      <c r="AV291" s="274"/>
      <c r="AW291" s="274"/>
      <c r="AX291" s="274"/>
      <c r="AY291" s="274"/>
      <c r="AZ291" s="274"/>
      <c r="BA291" s="274"/>
      <c r="BB291" s="274"/>
      <c r="BC291" s="274"/>
      <c r="BD291" s="274"/>
      <c r="BE291" s="278"/>
      <c r="BF291" s="279"/>
      <c r="BG291" s="280"/>
      <c r="BH291" s="278"/>
      <c r="BI291" s="279"/>
      <c r="BJ291" s="279"/>
      <c r="BK291" s="280"/>
      <c r="BL291" s="74" t="str">
        <f>IF(AL289="","",AE291)</f>
        <v/>
      </c>
      <c r="BM291" s="163"/>
      <c r="BN291" s="163"/>
      <c r="BO291" s="163"/>
      <c r="BP291" s="163"/>
      <c r="BQ291" s="163"/>
      <c r="BR291" s="163"/>
      <c r="BS291" s="163"/>
      <c r="BT291" s="163"/>
      <c r="BU291" s="163"/>
      <c r="BV291" s="163"/>
      <c r="BW291" s="163"/>
      <c r="BX291" s="172"/>
      <c r="BY291" s="174" t="str">
        <f t="shared" si="1371"/>
        <v/>
      </c>
      <c r="BZ291" s="245"/>
      <c r="CA291" s="263"/>
    </row>
    <row r="292" spans="1:79" ht="19.8" customHeight="1" x14ac:dyDescent="0.3">
      <c r="A292" s="154" t="str">
        <f t="shared" si="1372"/>
        <v>00:00:00,00</v>
      </c>
      <c r="B292" s="154" t="str">
        <f t="shared" si="1373"/>
        <v>00:00:00,00</v>
      </c>
      <c r="C292" s="154" t="str">
        <f t="shared" si="1374"/>
        <v>00:00:00,00</v>
      </c>
      <c r="D292" s="154" t="str">
        <f t="shared" si="1375"/>
        <v>00:00:00,00</v>
      </c>
      <c r="E292" s="154" t="str">
        <f t="shared" si="1376"/>
        <v>00:00:00,00</v>
      </c>
      <c r="F292" s="154" t="str">
        <f t="shared" si="1377"/>
        <v>00:00:00,00</v>
      </c>
      <c r="G292" s="154" t="str">
        <f t="shared" si="1378"/>
        <v>00:00:00,00</v>
      </c>
      <c r="H292" s="154" t="str">
        <f t="shared" si="1379"/>
        <v>00:00:00,00</v>
      </c>
      <c r="I292" s="154" t="str">
        <f t="shared" si="1380"/>
        <v>00:00:00,00</v>
      </c>
      <c r="J292" s="154" t="str">
        <f t="shared" si="1381"/>
        <v>00:00:00,00</v>
      </c>
      <c r="K292" s="154" t="str">
        <f t="shared" si="1382"/>
        <v>00:00:00,00</v>
      </c>
      <c r="L292" s="164">
        <f t="shared" si="1383"/>
        <v>0</v>
      </c>
      <c r="M292" s="164" t="str">
        <f t="shared" si="1384"/>
        <v>00</v>
      </c>
      <c r="N292" s="168">
        <f t="shared" si="1366"/>
        <v>0</v>
      </c>
      <c r="O292" s="164" t="str">
        <f t="shared" si="1385"/>
        <v/>
      </c>
      <c r="P292" s="171" t="str">
        <f t="shared" si="1367"/>
        <v>0:00,00</v>
      </c>
      <c r="Q292" s="171" t="str">
        <f t="shared" si="1368"/>
        <v>00:00,00</v>
      </c>
      <c r="R292" s="171" t="str">
        <f t="shared" si="1386"/>
        <v>00:00,</v>
      </c>
      <c r="S292" s="270" t="str">
        <f t="shared" ref="S292" si="1501">U292&amp;V292&amp;W292&amp;X292</f>
        <v/>
      </c>
      <c r="T292" s="270" t="str">
        <f>U292&amp;V292&amp;W292&amp;X292&amp;BE292&amp;BH292</f>
        <v/>
      </c>
      <c r="U292" s="281" t="str">
        <f t="shared" ref="U292" si="1502">IF(Y292="","",RANK(Y292,$Y$13:$Y$372,1))</f>
        <v/>
      </c>
      <c r="V292" s="281" t="str">
        <f t="shared" ref="V292" si="1503">IF(Z292="","",RANK(Z292,$Z$13:$Z$372,1))</f>
        <v/>
      </c>
      <c r="W292" s="281" t="str">
        <f t="shared" ref="W292" si="1504">IF(AA292="","",RANK(AA292,$AA$13:$AA$372,1))</f>
        <v/>
      </c>
      <c r="X292" s="281" t="str">
        <f t="shared" ref="X292" si="1505">IF(AB292="","",RANK(AB292,$AB$13:$AB$372,1))</f>
        <v/>
      </c>
      <c r="Y292" s="264" t="str">
        <f t="shared" ref="Y292:AB292" si="1506">IFERROR(IF(AND($BE292=Y$12,$BH292=Y$11),$BZ292,""),"")</f>
        <v/>
      </c>
      <c r="Z292" s="264" t="str">
        <f t="shared" si="1506"/>
        <v/>
      </c>
      <c r="AA292" s="264" t="str">
        <f t="shared" si="1506"/>
        <v/>
      </c>
      <c r="AB292" s="264" t="str">
        <f t="shared" si="1506"/>
        <v/>
      </c>
      <c r="AC292" s="65">
        <f t="shared" ref="AC292" si="1507">AJ292</f>
        <v>94</v>
      </c>
      <c r="AD292" s="65" t="str">
        <f t="shared" ref="AD292" si="1508">AK292</f>
        <v/>
      </c>
      <c r="AE292" s="65" t="s">
        <v>112</v>
      </c>
      <c r="AF292" s="246" t="str">
        <f t="shared" ref="AF292" si="1509">BY292</f>
        <v/>
      </c>
      <c r="AG292" s="246" t="str">
        <f t="shared" ref="AG292" si="1510">BY293</f>
        <v/>
      </c>
      <c r="AH292" s="246" t="str">
        <f t="shared" ref="AH292" si="1511">BY294</f>
        <v/>
      </c>
      <c r="AI292" s="244">
        <f t="shared" ref="AI292" si="1512">IF(BZ292="",0,1)</f>
        <v>0</v>
      </c>
      <c r="AJ292" s="271">
        <v>94</v>
      </c>
      <c r="AK292" s="272" t="str">
        <f>IF(INDEX('ordem de passagem'!B$13:B$132,MATCH(ajuizamento!$AJ292,'ordem de passagem'!$A$13:$A$132))=0,"",INDEX('ordem de passagem'!B$13:B$132,MATCH(ajuizamento!$AJ292,'ordem de passagem'!$A$13:$A$132)))</f>
        <v/>
      </c>
      <c r="AL292" s="273" t="str">
        <f>IF(INDEX('ordem de passagem'!C$13:C$132,MATCH(ajuizamento!$AJ292,'ordem de passagem'!$A$13:$A$132))=0,"",INDEX('ordem de passagem'!C$13:C$132,MATCH(ajuizamento!$AJ292,'ordem de passagem'!$A$13:$A$132)))</f>
        <v/>
      </c>
      <c r="AM292" s="273"/>
      <c r="AN292" s="273"/>
      <c r="AO292" s="273"/>
      <c r="AP292" s="273"/>
      <c r="AQ292" s="273"/>
      <c r="AR292" s="273"/>
      <c r="AS292" s="274" t="str">
        <f>IF(INDEX('ordem de passagem'!D$13:D$132,MATCH(ajuizamento!$AJ292,'ordem de passagem'!$A$13:$A$132))=0,"",INDEX('ordem de passagem'!D$13:D$132,MATCH(ajuizamento!$AJ292,'ordem de passagem'!$A$13:$A$132)))</f>
        <v/>
      </c>
      <c r="AT292" s="274"/>
      <c r="AU292" s="274"/>
      <c r="AV292" s="274"/>
      <c r="AW292" s="274"/>
      <c r="AX292" s="274"/>
      <c r="AY292" s="274"/>
      <c r="AZ292" s="274" t="str">
        <f>IF(INDEX('ordem de passagem'!E$13:E$132,MATCH(ajuizamento!$AJ292,'ordem de passagem'!$A$13:$A$132))=0,"",INDEX('ordem de passagem'!E$13:E$132,MATCH(ajuizamento!$AJ292,'ordem de passagem'!$A$13:$A$132)))</f>
        <v/>
      </c>
      <c r="BA292" s="274"/>
      <c r="BB292" s="274"/>
      <c r="BC292" s="274"/>
      <c r="BD292" s="274"/>
      <c r="BE292" s="275" t="str">
        <f>IF(INDEX('ordem de passagem'!F$13:F$132,MATCH(ajuizamento!$AJ292,'ordem de passagem'!$A$13:$A$132))=0,"",INDEX('ordem de passagem'!F$13:F$132,MATCH(ajuizamento!$AJ292,'ordem de passagem'!$A$13:$A$132)))</f>
        <v/>
      </c>
      <c r="BF292" s="276"/>
      <c r="BG292" s="277"/>
      <c r="BH292" s="275" t="str">
        <f>IF(INDEX('ordem de passagem'!G$13:G$132,MATCH(ajuizamento!$AJ292,'ordem de passagem'!$A$13:$A$132))=0,"",INDEX('ordem de passagem'!G$13:G$132,MATCH(ajuizamento!$AJ292,'ordem de passagem'!$A$13:$A$132)))</f>
        <v/>
      </c>
      <c r="BI292" s="276"/>
      <c r="BJ292" s="276"/>
      <c r="BK292" s="277"/>
      <c r="BL292" s="74" t="str">
        <f>IF(AL292="","",AE292)</f>
        <v/>
      </c>
      <c r="BM292" s="162"/>
      <c r="BN292" s="162"/>
      <c r="BO292" s="162"/>
      <c r="BP292" s="162"/>
      <c r="BQ292" s="162"/>
      <c r="BR292" s="162"/>
      <c r="BS292" s="162"/>
      <c r="BT292" s="162"/>
      <c r="BU292" s="162"/>
      <c r="BV292" s="162"/>
      <c r="BW292" s="162"/>
      <c r="BX292" s="172"/>
      <c r="BY292" s="174" t="str">
        <f t="shared" si="1371"/>
        <v/>
      </c>
      <c r="BZ292" s="245" t="str">
        <f t="shared" si="1157"/>
        <v/>
      </c>
      <c r="CA292" s="263"/>
    </row>
    <row r="293" spans="1:79" ht="19.8" customHeight="1" x14ac:dyDescent="0.3">
      <c r="A293" s="154" t="str">
        <f t="shared" si="1372"/>
        <v>00:00:00,00</v>
      </c>
      <c r="B293" s="154" t="str">
        <f t="shared" si="1373"/>
        <v>00:00:00,00</v>
      </c>
      <c r="C293" s="154" t="str">
        <f t="shared" si="1374"/>
        <v>00:00:00,00</v>
      </c>
      <c r="D293" s="154" t="str">
        <f t="shared" si="1375"/>
        <v>00:00:00,00</v>
      </c>
      <c r="E293" s="154" t="str">
        <f t="shared" si="1376"/>
        <v>00:00:00,00</v>
      </c>
      <c r="F293" s="154" t="str">
        <f t="shared" si="1377"/>
        <v>00:00:00,00</v>
      </c>
      <c r="G293" s="154" t="str">
        <f t="shared" si="1378"/>
        <v>00:00:00,00</v>
      </c>
      <c r="H293" s="154" t="str">
        <f t="shared" si="1379"/>
        <v>00:00:00,00</v>
      </c>
      <c r="I293" s="154" t="str">
        <f t="shared" si="1380"/>
        <v>00:00:00,00</v>
      </c>
      <c r="J293" s="154" t="str">
        <f t="shared" si="1381"/>
        <v>00:00:00,00</v>
      </c>
      <c r="K293" s="154" t="str">
        <f t="shared" si="1382"/>
        <v>00:00:00,00</v>
      </c>
      <c r="L293" s="164">
        <f t="shared" si="1383"/>
        <v>0</v>
      </c>
      <c r="M293" s="164" t="str">
        <f t="shared" si="1384"/>
        <v>00</v>
      </c>
      <c r="N293" s="168">
        <f t="shared" si="1366"/>
        <v>0</v>
      </c>
      <c r="O293" s="164" t="str">
        <f t="shared" si="1385"/>
        <v/>
      </c>
      <c r="P293" s="171" t="str">
        <f t="shared" si="1367"/>
        <v>0:00,00</v>
      </c>
      <c r="Q293" s="171" t="str">
        <f t="shared" si="1368"/>
        <v>00:00,00</v>
      </c>
      <c r="R293" s="171" t="str">
        <f t="shared" si="1386"/>
        <v>00:00,</v>
      </c>
      <c r="S293" s="270"/>
      <c r="T293" s="270"/>
      <c r="U293" s="281"/>
      <c r="V293" s="281"/>
      <c r="W293" s="281"/>
      <c r="X293" s="281"/>
      <c r="Y293" s="264"/>
      <c r="Z293" s="264"/>
      <c r="AA293" s="264"/>
      <c r="AB293" s="264"/>
      <c r="AC293" s="65">
        <f t="shared" ref="AC293" si="1513">AJ292</f>
        <v>94</v>
      </c>
      <c r="AD293" s="65" t="str">
        <f t="shared" ref="AD293" si="1514">AK292</f>
        <v/>
      </c>
      <c r="AE293" s="65" t="s">
        <v>113</v>
      </c>
      <c r="AF293" s="246"/>
      <c r="AG293" s="246"/>
      <c r="AH293" s="246"/>
      <c r="AI293" s="244"/>
      <c r="AJ293" s="271"/>
      <c r="AK293" s="272"/>
      <c r="AL293" s="273"/>
      <c r="AM293" s="273"/>
      <c r="AN293" s="273"/>
      <c r="AO293" s="273"/>
      <c r="AP293" s="273"/>
      <c r="AQ293" s="273"/>
      <c r="AR293" s="273"/>
      <c r="AS293" s="274"/>
      <c r="AT293" s="274"/>
      <c r="AU293" s="274"/>
      <c r="AV293" s="274"/>
      <c r="AW293" s="274"/>
      <c r="AX293" s="274"/>
      <c r="AY293" s="274"/>
      <c r="AZ293" s="274"/>
      <c r="BA293" s="274"/>
      <c r="BB293" s="274"/>
      <c r="BC293" s="274"/>
      <c r="BD293" s="274"/>
      <c r="BE293" s="275"/>
      <c r="BF293" s="276"/>
      <c r="BG293" s="277"/>
      <c r="BH293" s="275"/>
      <c r="BI293" s="276"/>
      <c r="BJ293" s="276"/>
      <c r="BK293" s="277"/>
      <c r="BL293" s="74" t="str">
        <f>IF(AL292="","",AE293)</f>
        <v/>
      </c>
      <c r="BM293" s="163"/>
      <c r="BN293" s="163"/>
      <c r="BO293" s="163"/>
      <c r="BP293" s="163"/>
      <c r="BQ293" s="163"/>
      <c r="BR293" s="163"/>
      <c r="BS293" s="163"/>
      <c r="BT293" s="163"/>
      <c r="BU293" s="163"/>
      <c r="BV293" s="163"/>
      <c r="BW293" s="163"/>
      <c r="BX293" s="172"/>
      <c r="BY293" s="174" t="str">
        <f t="shared" si="1371"/>
        <v/>
      </c>
      <c r="BZ293" s="245"/>
      <c r="CA293" s="263"/>
    </row>
    <row r="294" spans="1:79" ht="19.8" customHeight="1" x14ac:dyDescent="0.3">
      <c r="A294" s="154" t="str">
        <f t="shared" si="1372"/>
        <v>00:00:00,00</v>
      </c>
      <c r="B294" s="154" t="str">
        <f t="shared" si="1373"/>
        <v>00:00:00,00</v>
      </c>
      <c r="C294" s="154" t="str">
        <f t="shared" si="1374"/>
        <v>00:00:00,00</v>
      </c>
      <c r="D294" s="154" t="str">
        <f t="shared" si="1375"/>
        <v>00:00:00,00</v>
      </c>
      <c r="E294" s="154" t="str">
        <f t="shared" si="1376"/>
        <v>00:00:00,00</v>
      </c>
      <c r="F294" s="154" t="str">
        <f t="shared" si="1377"/>
        <v>00:00:00,00</v>
      </c>
      <c r="G294" s="154" t="str">
        <f t="shared" si="1378"/>
        <v>00:00:00,00</v>
      </c>
      <c r="H294" s="154" t="str">
        <f t="shared" si="1379"/>
        <v>00:00:00,00</v>
      </c>
      <c r="I294" s="154" t="str">
        <f t="shared" si="1380"/>
        <v>00:00:00,00</v>
      </c>
      <c r="J294" s="154" t="str">
        <f t="shared" si="1381"/>
        <v>00:00:00,00</v>
      </c>
      <c r="K294" s="154" t="str">
        <f t="shared" si="1382"/>
        <v>00:00:00,00</v>
      </c>
      <c r="L294" s="164">
        <f t="shared" si="1383"/>
        <v>0</v>
      </c>
      <c r="M294" s="164" t="str">
        <f t="shared" si="1384"/>
        <v>00</v>
      </c>
      <c r="N294" s="168">
        <f t="shared" si="1366"/>
        <v>0</v>
      </c>
      <c r="O294" s="164" t="str">
        <f t="shared" si="1385"/>
        <v/>
      </c>
      <c r="P294" s="171" t="str">
        <f t="shared" si="1367"/>
        <v>0:00,00</v>
      </c>
      <c r="Q294" s="171" t="str">
        <f t="shared" si="1368"/>
        <v>00:00,00</v>
      </c>
      <c r="R294" s="171" t="str">
        <f t="shared" si="1386"/>
        <v>00:00,</v>
      </c>
      <c r="S294" s="270"/>
      <c r="T294" s="270"/>
      <c r="U294" s="281"/>
      <c r="V294" s="281"/>
      <c r="W294" s="281"/>
      <c r="X294" s="281"/>
      <c r="Y294" s="264"/>
      <c r="Z294" s="264"/>
      <c r="AA294" s="264"/>
      <c r="AB294" s="264"/>
      <c r="AC294" s="65">
        <f t="shared" ref="AC294" si="1515">AJ292</f>
        <v>94</v>
      </c>
      <c r="AD294" s="65" t="str">
        <f t="shared" ref="AD294" si="1516">AK292</f>
        <v/>
      </c>
      <c r="AE294" s="65" t="s">
        <v>114</v>
      </c>
      <c r="AF294" s="246"/>
      <c r="AG294" s="246"/>
      <c r="AH294" s="246"/>
      <c r="AI294" s="244"/>
      <c r="AJ294" s="271"/>
      <c r="AK294" s="272"/>
      <c r="AL294" s="273"/>
      <c r="AM294" s="273"/>
      <c r="AN294" s="273"/>
      <c r="AO294" s="273"/>
      <c r="AP294" s="273"/>
      <c r="AQ294" s="273"/>
      <c r="AR294" s="273"/>
      <c r="AS294" s="274"/>
      <c r="AT294" s="274"/>
      <c r="AU294" s="274"/>
      <c r="AV294" s="274"/>
      <c r="AW294" s="274"/>
      <c r="AX294" s="274"/>
      <c r="AY294" s="274"/>
      <c r="AZ294" s="274"/>
      <c r="BA294" s="274"/>
      <c r="BB294" s="274"/>
      <c r="BC294" s="274"/>
      <c r="BD294" s="274"/>
      <c r="BE294" s="278"/>
      <c r="BF294" s="279"/>
      <c r="BG294" s="280"/>
      <c r="BH294" s="278"/>
      <c r="BI294" s="279"/>
      <c r="BJ294" s="279"/>
      <c r="BK294" s="280"/>
      <c r="BL294" s="74" t="str">
        <f>IF(AL292="","",AE294)</f>
        <v/>
      </c>
      <c r="BM294" s="163"/>
      <c r="BN294" s="163"/>
      <c r="BO294" s="163"/>
      <c r="BP294" s="163"/>
      <c r="BQ294" s="163"/>
      <c r="BR294" s="163"/>
      <c r="BS294" s="163"/>
      <c r="BT294" s="163"/>
      <c r="BU294" s="163"/>
      <c r="BV294" s="163"/>
      <c r="BW294" s="163"/>
      <c r="BX294" s="172"/>
      <c r="BY294" s="174" t="str">
        <f t="shared" si="1371"/>
        <v/>
      </c>
      <c r="BZ294" s="245"/>
      <c r="CA294" s="263"/>
    </row>
    <row r="295" spans="1:79" ht="19.8" customHeight="1" x14ac:dyDescent="0.3">
      <c r="A295" s="154" t="str">
        <f t="shared" si="1372"/>
        <v>00:00:00,00</v>
      </c>
      <c r="B295" s="154" t="str">
        <f t="shared" si="1373"/>
        <v>00:00:00,00</v>
      </c>
      <c r="C295" s="154" t="str">
        <f t="shared" si="1374"/>
        <v>00:00:00,00</v>
      </c>
      <c r="D295" s="154" t="str">
        <f t="shared" si="1375"/>
        <v>00:00:00,00</v>
      </c>
      <c r="E295" s="154" t="str">
        <f t="shared" si="1376"/>
        <v>00:00:00,00</v>
      </c>
      <c r="F295" s="154" t="str">
        <f t="shared" si="1377"/>
        <v>00:00:00,00</v>
      </c>
      <c r="G295" s="154" t="str">
        <f t="shared" si="1378"/>
        <v>00:00:00,00</v>
      </c>
      <c r="H295" s="154" t="str">
        <f t="shared" si="1379"/>
        <v>00:00:00,00</v>
      </c>
      <c r="I295" s="154" t="str">
        <f t="shared" si="1380"/>
        <v>00:00:00,00</v>
      </c>
      <c r="J295" s="154" t="str">
        <f t="shared" si="1381"/>
        <v>00:00:00,00</v>
      </c>
      <c r="K295" s="154" t="str">
        <f t="shared" si="1382"/>
        <v>00:00:00,00</v>
      </c>
      <c r="L295" s="164">
        <f t="shared" si="1383"/>
        <v>0</v>
      </c>
      <c r="M295" s="164" t="str">
        <f t="shared" si="1384"/>
        <v>00</v>
      </c>
      <c r="N295" s="168">
        <f t="shared" si="1366"/>
        <v>0</v>
      </c>
      <c r="O295" s="164" t="str">
        <f t="shared" si="1385"/>
        <v/>
      </c>
      <c r="P295" s="171" t="str">
        <f t="shared" si="1367"/>
        <v>0:00,00</v>
      </c>
      <c r="Q295" s="171" t="str">
        <f t="shared" si="1368"/>
        <v>00:00,00</v>
      </c>
      <c r="R295" s="171" t="str">
        <f t="shared" si="1386"/>
        <v>00:00,</v>
      </c>
      <c r="S295" s="270" t="str">
        <f t="shared" ref="S295" si="1517">U295&amp;V295&amp;W295&amp;X295</f>
        <v/>
      </c>
      <c r="T295" s="270" t="str">
        <f>U295&amp;V295&amp;W295&amp;X295&amp;BE295&amp;BH295</f>
        <v/>
      </c>
      <c r="U295" s="281" t="str">
        <f t="shared" ref="U295" si="1518">IF(Y295="","",RANK(Y295,$Y$13:$Y$372,1))</f>
        <v/>
      </c>
      <c r="V295" s="281" t="str">
        <f t="shared" ref="V295" si="1519">IF(Z295="","",RANK(Z295,$Z$13:$Z$372,1))</f>
        <v/>
      </c>
      <c r="W295" s="281" t="str">
        <f t="shared" ref="W295" si="1520">IF(AA295="","",RANK(AA295,$AA$13:$AA$372,1))</f>
        <v/>
      </c>
      <c r="X295" s="281" t="str">
        <f t="shared" ref="X295" si="1521">IF(AB295="","",RANK(AB295,$AB$13:$AB$372,1))</f>
        <v/>
      </c>
      <c r="Y295" s="264" t="str">
        <f t="shared" ref="Y295:AB295" si="1522">IFERROR(IF(AND($BE295=Y$12,$BH295=Y$11),$BZ295,""),"")</f>
        <v/>
      </c>
      <c r="Z295" s="264" t="str">
        <f t="shared" si="1522"/>
        <v/>
      </c>
      <c r="AA295" s="264" t="str">
        <f t="shared" si="1522"/>
        <v/>
      </c>
      <c r="AB295" s="264" t="str">
        <f t="shared" si="1522"/>
        <v/>
      </c>
      <c r="AC295" s="65">
        <f t="shared" ref="AC295" si="1523">AJ295</f>
        <v>95</v>
      </c>
      <c r="AD295" s="65" t="str">
        <f t="shared" ref="AD295" si="1524">AK295</f>
        <v/>
      </c>
      <c r="AE295" s="65" t="s">
        <v>112</v>
      </c>
      <c r="AF295" s="246" t="str">
        <f t="shared" ref="AF295" si="1525">BY295</f>
        <v/>
      </c>
      <c r="AG295" s="246" t="str">
        <f t="shared" ref="AG295" si="1526">BY296</f>
        <v/>
      </c>
      <c r="AH295" s="246" t="str">
        <f t="shared" ref="AH295" si="1527">BY297</f>
        <v/>
      </c>
      <c r="AI295" s="244">
        <f t="shared" ref="AI295" si="1528">IF(BZ295="",0,1)</f>
        <v>0</v>
      </c>
      <c r="AJ295" s="271">
        <v>95</v>
      </c>
      <c r="AK295" s="272" t="str">
        <f>IF(INDEX('ordem de passagem'!B$13:B$132,MATCH(ajuizamento!$AJ295,'ordem de passagem'!$A$13:$A$132))=0,"",INDEX('ordem de passagem'!B$13:B$132,MATCH(ajuizamento!$AJ295,'ordem de passagem'!$A$13:$A$132)))</f>
        <v/>
      </c>
      <c r="AL295" s="273" t="str">
        <f>IF(INDEX('ordem de passagem'!C$13:C$132,MATCH(ajuizamento!$AJ295,'ordem de passagem'!$A$13:$A$132))=0,"",INDEX('ordem de passagem'!C$13:C$132,MATCH(ajuizamento!$AJ295,'ordem de passagem'!$A$13:$A$132)))</f>
        <v/>
      </c>
      <c r="AM295" s="273"/>
      <c r="AN295" s="273"/>
      <c r="AO295" s="273"/>
      <c r="AP295" s="273"/>
      <c r="AQ295" s="273"/>
      <c r="AR295" s="273"/>
      <c r="AS295" s="274" t="str">
        <f>IF(INDEX('ordem de passagem'!D$13:D$132,MATCH(ajuizamento!$AJ295,'ordem de passagem'!$A$13:$A$132))=0,"",INDEX('ordem de passagem'!D$13:D$132,MATCH(ajuizamento!$AJ295,'ordem de passagem'!$A$13:$A$132)))</f>
        <v/>
      </c>
      <c r="AT295" s="274"/>
      <c r="AU295" s="274"/>
      <c r="AV295" s="274"/>
      <c r="AW295" s="274"/>
      <c r="AX295" s="274"/>
      <c r="AY295" s="274"/>
      <c r="AZ295" s="274" t="str">
        <f>IF(INDEX('ordem de passagem'!E$13:E$132,MATCH(ajuizamento!$AJ295,'ordem de passagem'!$A$13:$A$132))=0,"",INDEX('ordem de passagem'!E$13:E$132,MATCH(ajuizamento!$AJ295,'ordem de passagem'!$A$13:$A$132)))</f>
        <v/>
      </c>
      <c r="BA295" s="274"/>
      <c r="BB295" s="274"/>
      <c r="BC295" s="274"/>
      <c r="BD295" s="274"/>
      <c r="BE295" s="275" t="str">
        <f>IF(INDEX('ordem de passagem'!F$13:F$132,MATCH(ajuizamento!$AJ295,'ordem de passagem'!$A$13:$A$132))=0,"",INDEX('ordem de passagem'!F$13:F$132,MATCH(ajuizamento!$AJ295,'ordem de passagem'!$A$13:$A$132)))</f>
        <v/>
      </c>
      <c r="BF295" s="276"/>
      <c r="BG295" s="277"/>
      <c r="BH295" s="275" t="str">
        <f>IF(INDEX('ordem de passagem'!G$13:G$132,MATCH(ajuizamento!$AJ295,'ordem de passagem'!$A$13:$A$132))=0,"",INDEX('ordem de passagem'!G$13:G$132,MATCH(ajuizamento!$AJ295,'ordem de passagem'!$A$13:$A$132)))</f>
        <v/>
      </c>
      <c r="BI295" s="276"/>
      <c r="BJ295" s="276"/>
      <c r="BK295" s="277"/>
      <c r="BL295" s="74" t="str">
        <f>IF(AL295="","",AE295)</f>
        <v/>
      </c>
      <c r="BM295" s="162"/>
      <c r="BN295" s="162"/>
      <c r="BO295" s="162"/>
      <c r="BP295" s="162"/>
      <c r="BQ295" s="162"/>
      <c r="BR295" s="162"/>
      <c r="BS295" s="162"/>
      <c r="BT295" s="162"/>
      <c r="BU295" s="162"/>
      <c r="BV295" s="162"/>
      <c r="BW295" s="162"/>
      <c r="BX295" s="172"/>
      <c r="BY295" s="174" t="str">
        <f t="shared" si="1371"/>
        <v/>
      </c>
      <c r="BZ295" s="245" t="str">
        <f t="shared" ref="BZ295:BZ358" si="1529">IF(BX295+BX296+BX297=0,"",IF(MIN(BY295:BY297)=0,"",MIN(BY295:BY297)))</f>
        <v/>
      </c>
      <c r="CA295" s="263"/>
    </row>
    <row r="296" spans="1:79" ht="19.8" customHeight="1" x14ac:dyDescent="0.3">
      <c r="A296" s="154" t="str">
        <f t="shared" si="1372"/>
        <v>00:00:00,00</v>
      </c>
      <c r="B296" s="154" t="str">
        <f t="shared" si="1373"/>
        <v>00:00:00,00</v>
      </c>
      <c r="C296" s="154" t="str">
        <f t="shared" si="1374"/>
        <v>00:00:00,00</v>
      </c>
      <c r="D296" s="154" t="str">
        <f t="shared" si="1375"/>
        <v>00:00:00,00</v>
      </c>
      <c r="E296" s="154" t="str">
        <f t="shared" si="1376"/>
        <v>00:00:00,00</v>
      </c>
      <c r="F296" s="154" t="str">
        <f t="shared" si="1377"/>
        <v>00:00:00,00</v>
      </c>
      <c r="G296" s="154" t="str">
        <f t="shared" si="1378"/>
        <v>00:00:00,00</v>
      </c>
      <c r="H296" s="154" t="str">
        <f t="shared" si="1379"/>
        <v>00:00:00,00</v>
      </c>
      <c r="I296" s="154" t="str">
        <f t="shared" si="1380"/>
        <v>00:00:00,00</v>
      </c>
      <c r="J296" s="154" t="str">
        <f t="shared" si="1381"/>
        <v>00:00:00,00</v>
      </c>
      <c r="K296" s="154" t="str">
        <f t="shared" si="1382"/>
        <v>00:00:00,00</v>
      </c>
      <c r="L296" s="164">
        <f t="shared" si="1383"/>
        <v>0</v>
      </c>
      <c r="M296" s="164" t="str">
        <f t="shared" si="1384"/>
        <v>00</v>
      </c>
      <c r="N296" s="168">
        <f t="shared" si="1366"/>
        <v>0</v>
      </c>
      <c r="O296" s="164" t="str">
        <f t="shared" si="1385"/>
        <v/>
      </c>
      <c r="P296" s="171" t="str">
        <f t="shared" si="1367"/>
        <v>0:00,00</v>
      </c>
      <c r="Q296" s="171" t="str">
        <f t="shared" si="1368"/>
        <v>00:00,00</v>
      </c>
      <c r="R296" s="171" t="str">
        <f t="shared" si="1386"/>
        <v>00:00,</v>
      </c>
      <c r="S296" s="270"/>
      <c r="T296" s="270"/>
      <c r="U296" s="281"/>
      <c r="V296" s="281"/>
      <c r="W296" s="281"/>
      <c r="X296" s="281"/>
      <c r="Y296" s="264"/>
      <c r="Z296" s="264"/>
      <c r="AA296" s="264"/>
      <c r="AB296" s="264"/>
      <c r="AC296" s="65">
        <f t="shared" ref="AC296" si="1530">AJ295</f>
        <v>95</v>
      </c>
      <c r="AD296" s="65" t="str">
        <f t="shared" ref="AD296" si="1531">AK295</f>
        <v/>
      </c>
      <c r="AE296" s="65" t="s">
        <v>113</v>
      </c>
      <c r="AF296" s="246"/>
      <c r="AG296" s="246"/>
      <c r="AH296" s="246"/>
      <c r="AI296" s="244"/>
      <c r="AJ296" s="271"/>
      <c r="AK296" s="272"/>
      <c r="AL296" s="273"/>
      <c r="AM296" s="273"/>
      <c r="AN296" s="273"/>
      <c r="AO296" s="273"/>
      <c r="AP296" s="273"/>
      <c r="AQ296" s="273"/>
      <c r="AR296" s="273"/>
      <c r="AS296" s="274"/>
      <c r="AT296" s="274"/>
      <c r="AU296" s="274"/>
      <c r="AV296" s="274"/>
      <c r="AW296" s="274"/>
      <c r="AX296" s="274"/>
      <c r="AY296" s="274"/>
      <c r="AZ296" s="274"/>
      <c r="BA296" s="274"/>
      <c r="BB296" s="274"/>
      <c r="BC296" s="274"/>
      <c r="BD296" s="274"/>
      <c r="BE296" s="275"/>
      <c r="BF296" s="276"/>
      <c r="BG296" s="277"/>
      <c r="BH296" s="275"/>
      <c r="BI296" s="276"/>
      <c r="BJ296" s="276"/>
      <c r="BK296" s="277"/>
      <c r="BL296" s="74" t="str">
        <f>IF(AL295="","",AE296)</f>
        <v/>
      </c>
      <c r="BM296" s="163"/>
      <c r="BN296" s="163"/>
      <c r="BO296" s="163"/>
      <c r="BP296" s="163"/>
      <c r="BQ296" s="163"/>
      <c r="BR296" s="163"/>
      <c r="BS296" s="163"/>
      <c r="BT296" s="163"/>
      <c r="BU296" s="163"/>
      <c r="BV296" s="163"/>
      <c r="BW296" s="163"/>
      <c r="BX296" s="172"/>
      <c r="BY296" s="174" t="str">
        <f t="shared" si="1371"/>
        <v/>
      </c>
      <c r="BZ296" s="245"/>
      <c r="CA296" s="263"/>
    </row>
    <row r="297" spans="1:79" ht="19.8" customHeight="1" x14ac:dyDescent="0.3">
      <c r="A297" s="154" t="str">
        <f t="shared" si="1372"/>
        <v>00:00:00,00</v>
      </c>
      <c r="B297" s="154" t="str">
        <f t="shared" si="1373"/>
        <v>00:00:00,00</v>
      </c>
      <c r="C297" s="154" t="str">
        <f t="shared" si="1374"/>
        <v>00:00:00,00</v>
      </c>
      <c r="D297" s="154" t="str">
        <f t="shared" si="1375"/>
        <v>00:00:00,00</v>
      </c>
      <c r="E297" s="154" t="str">
        <f t="shared" si="1376"/>
        <v>00:00:00,00</v>
      </c>
      <c r="F297" s="154" t="str">
        <f t="shared" si="1377"/>
        <v>00:00:00,00</v>
      </c>
      <c r="G297" s="154" t="str">
        <f t="shared" si="1378"/>
        <v>00:00:00,00</v>
      </c>
      <c r="H297" s="154" t="str">
        <f t="shared" si="1379"/>
        <v>00:00:00,00</v>
      </c>
      <c r="I297" s="154" t="str">
        <f t="shared" si="1380"/>
        <v>00:00:00,00</v>
      </c>
      <c r="J297" s="154" t="str">
        <f t="shared" si="1381"/>
        <v>00:00:00,00</v>
      </c>
      <c r="K297" s="154" t="str">
        <f t="shared" si="1382"/>
        <v>00:00:00,00</v>
      </c>
      <c r="L297" s="164">
        <f t="shared" si="1383"/>
        <v>0</v>
      </c>
      <c r="M297" s="164" t="str">
        <f t="shared" si="1384"/>
        <v>00</v>
      </c>
      <c r="N297" s="168">
        <f t="shared" si="1366"/>
        <v>0</v>
      </c>
      <c r="O297" s="164" t="str">
        <f t="shared" si="1385"/>
        <v/>
      </c>
      <c r="P297" s="171" t="str">
        <f t="shared" si="1367"/>
        <v>0:00,00</v>
      </c>
      <c r="Q297" s="171" t="str">
        <f t="shared" si="1368"/>
        <v>00:00,00</v>
      </c>
      <c r="R297" s="171" t="str">
        <f t="shared" si="1386"/>
        <v>00:00,</v>
      </c>
      <c r="S297" s="270"/>
      <c r="T297" s="270"/>
      <c r="U297" s="281"/>
      <c r="V297" s="281"/>
      <c r="W297" s="281"/>
      <c r="X297" s="281"/>
      <c r="Y297" s="264"/>
      <c r="Z297" s="264"/>
      <c r="AA297" s="264"/>
      <c r="AB297" s="264"/>
      <c r="AC297" s="65">
        <f t="shared" ref="AC297" si="1532">AJ295</f>
        <v>95</v>
      </c>
      <c r="AD297" s="65" t="str">
        <f t="shared" ref="AD297" si="1533">AK295</f>
        <v/>
      </c>
      <c r="AE297" s="65" t="s">
        <v>114</v>
      </c>
      <c r="AF297" s="246"/>
      <c r="AG297" s="246"/>
      <c r="AH297" s="246"/>
      <c r="AI297" s="244"/>
      <c r="AJ297" s="271"/>
      <c r="AK297" s="272"/>
      <c r="AL297" s="273"/>
      <c r="AM297" s="273"/>
      <c r="AN297" s="273"/>
      <c r="AO297" s="273"/>
      <c r="AP297" s="273"/>
      <c r="AQ297" s="273"/>
      <c r="AR297" s="273"/>
      <c r="AS297" s="274"/>
      <c r="AT297" s="274"/>
      <c r="AU297" s="274"/>
      <c r="AV297" s="274"/>
      <c r="AW297" s="274"/>
      <c r="AX297" s="274"/>
      <c r="AY297" s="274"/>
      <c r="AZ297" s="274"/>
      <c r="BA297" s="274"/>
      <c r="BB297" s="274"/>
      <c r="BC297" s="274"/>
      <c r="BD297" s="274"/>
      <c r="BE297" s="278"/>
      <c r="BF297" s="279"/>
      <c r="BG297" s="280"/>
      <c r="BH297" s="278"/>
      <c r="BI297" s="279"/>
      <c r="BJ297" s="279"/>
      <c r="BK297" s="280"/>
      <c r="BL297" s="74" t="str">
        <f>IF(AL295="","",AE297)</f>
        <v/>
      </c>
      <c r="BM297" s="163"/>
      <c r="BN297" s="163"/>
      <c r="BO297" s="163"/>
      <c r="BP297" s="163"/>
      <c r="BQ297" s="163"/>
      <c r="BR297" s="163"/>
      <c r="BS297" s="163"/>
      <c r="BT297" s="163"/>
      <c r="BU297" s="163"/>
      <c r="BV297" s="163"/>
      <c r="BW297" s="163"/>
      <c r="BX297" s="172"/>
      <c r="BY297" s="174" t="str">
        <f t="shared" si="1371"/>
        <v/>
      </c>
      <c r="BZ297" s="245"/>
      <c r="CA297" s="263"/>
    </row>
    <row r="298" spans="1:79" ht="19.8" customHeight="1" x14ac:dyDescent="0.3">
      <c r="A298" s="154" t="str">
        <f t="shared" si="1372"/>
        <v>00:00:00,00</v>
      </c>
      <c r="B298" s="154" t="str">
        <f t="shared" si="1373"/>
        <v>00:00:00,00</v>
      </c>
      <c r="C298" s="154" t="str">
        <f t="shared" si="1374"/>
        <v>00:00:00,00</v>
      </c>
      <c r="D298" s="154" t="str">
        <f t="shared" si="1375"/>
        <v>00:00:00,00</v>
      </c>
      <c r="E298" s="154" t="str">
        <f t="shared" si="1376"/>
        <v>00:00:00,00</v>
      </c>
      <c r="F298" s="154" t="str">
        <f t="shared" si="1377"/>
        <v>00:00:00,00</v>
      </c>
      <c r="G298" s="154" t="str">
        <f t="shared" si="1378"/>
        <v>00:00:00,00</v>
      </c>
      <c r="H298" s="154" t="str">
        <f t="shared" si="1379"/>
        <v>00:00:00,00</v>
      </c>
      <c r="I298" s="154" t="str">
        <f t="shared" si="1380"/>
        <v>00:00:00,00</v>
      </c>
      <c r="J298" s="154" t="str">
        <f t="shared" si="1381"/>
        <v>00:00:00,00</v>
      </c>
      <c r="K298" s="154" t="str">
        <f t="shared" si="1382"/>
        <v>00:00:00,00</v>
      </c>
      <c r="L298" s="164">
        <f t="shared" si="1383"/>
        <v>0</v>
      </c>
      <c r="M298" s="164" t="str">
        <f t="shared" si="1384"/>
        <v>00</v>
      </c>
      <c r="N298" s="168">
        <f t="shared" si="1366"/>
        <v>0</v>
      </c>
      <c r="O298" s="164" t="str">
        <f t="shared" si="1385"/>
        <v/>
      </c>
      <c r="P298" s="171" t="str">
        <f t="shared" si="1367"/>
        <v>0:00,00</v>
      </c>
      <c r="Q298" s="171" t="str">
        <f t="shared" si="1368"/>
        <v>00:00,00</v>
      </c>
      <c r="R298" s="171" t="str">
        <f t="shared" si="1386"/>
        <v>00:00,</v>
      </c>
      <c r="S298" s="270" t="str">
        <f t="shared" ref="S298" si="1534">U298&amp;V298&amp;W298&amp;X298</f>
        <v/>
      </c>
      <c r="T298" s="270" t="str">
        <f>U298&amp;V298&amp;W298&amp;X298&amp;BE298&amp;BH298</f>
        <v/>
      </c>
      <c r="U298" s="281" t="str">
        <f t="shared" ref="U298" si="1535">IF(Y298="","",RANK(Y298,$Y$13:$Y$372,1))</f>
        <v/>
      </c>
      <c r="V298" s="281" t="str">
        <f t="shared" ref="V298" si="1536">IF(Z298="","",RANK(Z298,$Z$13:$Z$372,1))</f>
        <v/>
      </c>
      <c r="W298" s="281" t="str">
        <f t="shared" ref="W298" si="1537">IF(AA298="","",RANK(AA298,$AA$13:$AA$372,1))</f>
        <v/>
      </c>
      <c r="X298" s="281" t="str">
        <f t="shared" ref="X298" si="1538">IF(AB298="","",RANK(AB298,$AB$13:$AB$372,1))</f>
        <v/>
      </c>
      <c r="Y298" s="264" t="str">
        <f t="shared" ref="Y298:AB298" si="1539">IFERROR(IF(AND($BE298=Y$12,$BH298=Y$11),$BZ298,""),"")</f>
        <v/>
      </c>
      <c r="Z298" s="264" t="str">
        <f t="shared" si="1539"/>
        <v/>
      </c>
      <c r="AA298" s="264" t="str">
        <f t="shared" si="1539"/>
        <v/>
      </c>
      <c r="AB298" s="264" t="str">
        <f t="shared" si="1539"/>
        <v/>
      </c>
      <c r="AC298" s="65">
        <f t="shared" ref="AC298" si="1540">AJ298</f>
        <v>96</v>
      </c>
      <c r="AD298" s="65" t="str">
        <f t="shared" ref="AD298" si="1541">AK298</f>
        <v/>
      </c>
      <c r="AE298" s="65" t="s">
        <v>112</v>
      </c>
      <c r="AF298" s="246" t="str">
        <f t="shared" ref="AF298" si="1542">BY298</f>
        <v/>
      </c>
      <c r="AG298" s="246" t="str">
        <f t="shared" ref="AG298" si="1543">BY299</f>
        <v/>
      </c>
      <c r="AH298" s="246" t="str">
        <f t="shared" ref="AH298" si="1544">BY300</f>
        <v/>
      </c>
      <c r="AI298" s="244">
        <f t="shared" ref="AI298" si="1545">IF(BZ298="",0,1)</f>
        <v>0</v>
      </c>
      <c r="AJ298" s="271">
        <v>96</v>
      </c>
      <c r="AK298" s="272" t="str">
        <f>IF(INDEX('ordem de passagem'!B$13:B$132,MATCH(ajuizamento!$AJ298,'ordem de passagem'!$A$13:$A$132))=0,"",INDEX('ordem de passagem'!B$13:B$132,MATCH(ajuizamento!$AJ298,'ordem de passagem'!$A$13:$A$132)))</f>
        <v/>
      </c>
      <c r="AL298" s="273" t="str">
        <f>IF(INDEX('ordem de passagem'!C$13:C$132,MATCH(ajuizamento!$AJ298,'ordem de passagem'!$A$13:$A$132))=0,"",INDEX('ordem de passagem'!C$13:C$132,MATCH(ajuizamento!$AJ298,'ordem de passagem'!$A$13:$A$132)))</f>
        <v/>
      </c>
      <c r="AM298" s="273"/>
      <c r="AN298" s="273"/>
      <c r="AO298" s="273"/>
      <c r="AP298" s="273"/>
      <c r="AQ298" s="273"/>
      <c r="AR298" s="273"/>
      <c r="AS298" s="274" t="str">
        <f>IF(INDEX('ordem de passagem'!D$13:D$132,MATCH(ajuizamento!$AJ298,'ordem de passagem'!$A$13:$A$132))=0,"",INDEX('ordem de passagem'!D$13:D$132,MATCH(ajuizamento!$AJ298,'ordem de passagem'!$A$13:$A$132)))</f>
        <v/>
      </c>
      <c r="AT298" s="274"/>
      <c r="AU298" s="274"/>
      <c r="AV298" s="274"/>
      <c r="AW298" s="274"/>
      <c r="AX298" s="274"/>
      <c r="AY298" s="274"/>
      <c r="AZ298" s="274" t="str">
        <f>IF(INDEX('ordem de passagem'!E$13:E$132,MATCH(ajuizamento!$AJ298,'ordem de passagem'!$A$13:$A$132))=0,"",INDEX('ordem de passagem'!E$13:E$132,MATCH(ajuizamento!$AJ298,'ordem de passagem'!$A$13:$A$132)))</f>
        <v/>
      </c>
      <c r="BA298" s="274"/>
      <c r="BB298" s="274"/>
      <c r="BC298" s="274"/>
      <c r="BD298" s="274"/>
      <c r="BE298" s="275" t="str">
        <f>IF(INDEX('ordem de passagem'!F$13:F$132,MATCH(ajuizamento!$AJ298,'ordem de passagem'!$A$13:$A$132))=0,"",INDEX('ordem de passagem'!F$13:F$132,MATCH(ajuizamento!$AJ298,'ordem de passagem'!$A$13:$A$132)))</f>
        <v/>
      </c>
      <c r="BF298" s="276"/>
      <c r="BG298" s="277"/>
      <c r="BH298" s="275" t="str">
        <f>IF(INDEX('ordem de passagem'!G$13:G$132,MATCH(ajuizamento!$AJ298,'ordem de passagem'!$A$13:$A$132))=0,"",INDEX('ordem de passagem'!G$13:G$132,MATCH(ajuizamento!$AJ298,'ordem de passagem'!$A$13:$A$132)))</f>
        <v/>
      </c>
      <c r="BI298" s="276"/>
      <c r="BJ298" s="276"/>
      <c r="BK298" s="277"/>
      <c r="BL298" s="74" t="str">
        <f>IF(AL298="","",AE298)</f>
        <v/>
      </c>
      <c r="BM298" s="162"/>
      <c r="BN298" s="162"/>
      <c r="BO298" s="162"/>
      <c r="BP298" s="162"/>
      <c r="BQ298" s="162"/>
      <c r="BR298" s="162"/>
      <c r="BS298" s="162"/>
      <c r="BT298" s="162"/>
      <c r="BU298" s="162"/>
      <c r="BV298" s="162"/>
      <c r="BW298" s="162"/>
      <c r="BX298" s="172"/>
      <c r="BY298" s="174" t="str">
        <f t="shared" si="1371"/>
        <v/>
      </c>
      <c r="BZ298" s="245" t="str">
        <f t="shared" si="1529"/>
        <v/>
      </c>
      <c r="CA298" s="263"/>
    </row>
    <row r="299" spans="1:79" ht="19.8" customHeight="1" x14ac:dyDescent="0.3">
      <c r="A299" s="154" t="str">
        <f t="shared" si="1372"/>
        <v>00:00:00,00</v>
      </c>
      <c r="B299" s="154" t="str">
        <f t="shared" si="1373"/>
        <v>00:00:00,00</v>
      </c>
      <c r="C299" s="154" t="str">
        <f t="shared" si="1374"/>
        <v>00:00:00,00</v>
      </c>
      <c r="D299" s="154" t="str">
        <f t="shared" si="1375"/>
        <v>00:00:00,00</v>
      </c>
      <c r="E299" s="154" t="str">
        <f t="shared" si="1376"/>
        <v>00:00:00,00</v>
      </c>
      <c r="F299" s="154" t="str">
        <f t="shared" si="1377"/>
        <v>00:00:00,00</v>
      </c>
      <c r="G299" s="154" t="str">
        <f t="shared" si="1378"/>
        <v>00:00:00,00</v>
      </c>
      <c r="H299" s="154" t="str">
        <f t="shared" si="1379"/>
        <v>00:00:00,00</v>
      </c>
      <c r="I299" s="154" t="str">
        <f t="shared" si="1380"/>
        <v>00:00:00,00</v>
      </c>
      <c r="J299" s="154" t="str">
        <f t="shared" si="1381"/>
        <v>00:00:00,00</v>
      </c>
      <c r="K299" s="154" t="str">
        <f t="shared" si="1382"/>
        <v>00:00:00,00</v>
      </c>
      <c r="L299" s="164">
        <f t="shared" si="1383"/>
        <v>0</v>
      </c>
      <c r="M299" s="164" t="str">
        <f t="shared" si="1384"/>
        <v>00</v>
      </c>
      <c r="N299" s="168">
        <f t="shared" si="1366"/>
        <v>0</v>
      </c>
      <c r="O299" s="164" t="str">
        <f t="shared" si="1385"/>
        <v/>
      </c>
      <c r="P299" s="171" t="str">
        <f t="shared" si="1367"/>
        <v>0:00,00</v>
      </c>
      <c r="Q299" s="171" t="str">
        <f t="shared" si="1368"/>
        <v>00:00,00</v>
      </c>
      <c r="R299" s="171" t="str">
        <f t="shared" si="1386"/>
        <v>00:00,</v>
      </c>
      <c r="S299" s="270"/>
      <c r="T299" s="270"/>
      <c r="U299" s="281"/>
      <c r="V299" s="281"/>
      <c r="W299" s="281"/>
      <c r="X299" s="281"/>
      <c r="Y299" s="264"/>
      <c r="Z299" s="264"/>
      <c r="AA299" s="264"/>
      <c r="AB299" s="264"/>
      <c r="AC299" s="65">
        <f t="shared" ref="AC299" si="1546">AJ298</f>
        <v>96</v>
      </c>
      <c r="AD299" s="65" t="str">
        <f t="shared" ref="AD299" si="1547">AK298</f>
        <v/>
      </c>
      <c r="AE299" s="65" t="s">
        <v>113</v>
      </c>
      <c r="AF299" s="246"/>
      <c r="AG299" s="246"/>
      <c r="AH299" s="246"/>
      <c r="AI299" s="244"/>
      <c r="AJ299" s="271"/>
      <c r="AK299" s="272"/>
      <c r="AL299" s="273"/>
      <c r="AM299" s="273"/>
      <c r="AN299" s="273"/>
      <c r="AO299" s="273"/>
      <c r="AP299" s="273"/>
      <c r="AQ299" s="273"/>
      <c r="AR299" s="273"/>
      <c r="AS299" s="274"/>
      <c r="AT299" s="274"/>
      <c r="AU299" s="274"/>
      <c r="AV299" s="274"/>
      <c r="AW299" s="274"/>
      <c r="AX299" s="274"/>
      <c r="AY299" s="274"/>
      <c r="AZ299" s="274"/>
      <c r="BA299" s="274"/>
      <c r="BB299" s="274"/>
      <c r="BC299" s="274"/>
      <c r="BD299" s="274"/>
      <c r="BE299" s="275"/>
      <c r="BF299" s="276"/>
      <c r="BG299" s="277"/>
      <c r="BH299" s="275"/>
      <c r="BI299" s="276"/>
      <c r="BJ299" s="276"/>
      <c r="BK299" s="277"/>
      <c r="BL299" s="74" t="str">
        <f>IF(AL298="","",AE299)</f>
        <v/>
      </c>
      <c r="BM299" s="163"/>
      <c r="BN299" s="163"/>
      <c r="BO299" s="163"/>
      <c r="BP299" s="163"/>
      <c r="BQ299" s="163"/>
      <c r="BR299" s="163"/>
      <c r="BS299" s="163"/>
      <c r="BT299" s="163"/>
      <c r="BU299" s="163"/>
      <c r="BV299" s="163"/>
      <c r="BW299" s="163"/>
      <c r="BX299" s="172"/>
      <c r="BY299" s="174" t="str">
        <f t="shared" si="1371"/>
        <v/>
      </c>
      <c r="BZ299" s="245"/>
      <c r="CA299" s="263"/>
    </row>
    <row r="300" spans="1:79" ht="19.8" customHeight="1" x14ac:dyDescent="0.3">
      <c r="A300" s="154" t="str">
        <f t="shared" si="1372"/>
        <v>00:00:00,00</v>
      </c>
      <c r="B300" s="154" t="str">
        <f t="shared" si="1373"/>
        <v>00:00:00,00</v>
      </c>
      <c r="C300" s="154" t="str">
        <f t="shared" si="1374"/>
        <v>00:00:00,00</v>
      </c>
      <c r="D300" s="154" t="str">
        <f t="shared" si="1375"/>
        <v>00:00:00,00</v>
      </c>
      <c r="E300" s="154" t="str">
        <f t="shared" si="1376"/>
        <v>00:00:00,00</v>
      </c>
      <c r="F300" s="154" t="str">
        <f t="shared" si="1377"/>
        <v>00:00:00,00</v>
      </c>
      <c r="G300" s="154" t="str">
        <f t="shared" si="1378"/>
        <v>00:00:00,00</v>
      </c>
      <c r="H300" s="154" t="str">
        <f t="shared" si="1379"/>
        <v>00:00:00,00</v>
      </c>
      <c r="I300" s="154" t="str">
        <f t="shared" si="1380"/>
        <v>00:00:00,00</v>
      </c>
      <c r="J300" s="154" t="str">
        <f t="shared" si="1381"/>
        <v>00:00:00,00</v>
      </c>
      <c r="K300" s="154" t="str">
        <f t="shared" si="1382"/>
        <v>00:00:00,00</v>
      </c>
      <c r="L300" s="164">
        <f t="shared" si="1383"/>
        <v>0</v>
      </c>
      <c r="M300" s="164" t="str">
        <f t="shared" si="1384"/>
        <v>00</v>
      </c>
      <c r="N300" s="168">
        <f t="shared" si="1366"/>
        <v>0</v>
      </c>
      <c r="O300" s="164" t="str">
        <f t="shared" si="1385"/>
        <v/>
      </c>
      <c r="P300" s="171" t="str">
        <f t="shared" si="1367"/>
        <v>0:00,00</v>
      </c>
      <c r="Q300" s="171" t="str">
        <f t="shared" si="1368"/>
        <v>00:00,00</v>
      </c>
      <c r="R300" s="171" t="str">
        <f t="shared" si="1386"/>
        <v>00:00,</v>
      </c>
      <c r="S300" s="270"/>
      <c r="T300" s="270"/>
      <c r="U300" s="281"/>
      <c r="V300" s="281"/>
      <c r="W300" s="281"/>
      <c r="X300" s="281"/>
      <c r="Y300" s="264"/>
      <c r="Z300" s="264"/>
      <c r="AA300" s="264"/>
      <c r="AB300" s="264"/>
      <c r="AC300" s="65">
        <f t="shared" ref="AC300" si="1548">AJ298</f>
        <v>96</v>
      </c>
      <c r="AD300" s="65" t="str">
        <f t="shared" ref="AD300" si="1549">AK298</f>
        <v/>
      </c>
      <c r="AE300" s="65" t="s">
        <v>114</v>
      </c>
      <c r="AF300" s="246"/>
      <c r="AG300" s="246"/>
      <c r="AH300" s="246"/>
      <c r="AI300" s="244"/>
      <c r="AJ300" s="271"/>
      <c r="AK300" s="272"/>
      <c r="AL300" s="273"/>
      <c r="AM300" s="273"/>
      <c r="AN300" s="273"/>
      <c r="AO300" s="273"/>
      <c r="AP300" s="273"/>
      <c r="AQ300" s="273"/>
      <c r="AR300" s="273"/>
      <c r="AS300" s="274"/>
      <c r="AT300" s="274"/>
      <c r="AU300" s="274"/>
      <c r="AV300" s="274"/>
      <c r="AW300" s="274"/>
      <c r="AX300" s="274"/>
      <c r="AY300" s="274"/>
      <c r="AZ300" s="274"/>
      <c r="BA300" s="274"/>
      <c r="BB300" s="274"/>
      <c r="BC300" s="274"/>
      <c r="BD300" s="274"/>
      <c r="BE300" s="278"/>
      <c r="BF300" s="279"/>
      <c r="BG300" s="280"/>
      <c r="BH300" s="278"/>
      <c r="BI300" s="279"/>
      <c r="BJ300" s="279"/>
      <c r="BK300" s="280"/>
      <c r="BL300" s="74" t="str">
        <f>IF(AL298="","",AE300)</f>
        <v/>
      </c>
      <c r="BM300" s="163"/>
      <c r="BN300" s="163"/>
      <c r="BO300" s="163"/>
      <c r="BP300" s="163"/>
      <c r="BQ300" s="163"/>
      <c r="BR300" s="163"/>
      <c r="BS300" s="163"/>
      <c r="BT300" s="163"/>
      <c r="BU300" s="163"/>
      <c r="BV300" s="163"/>
      <c r="BW300" s="163"/>
      <c r="BX300" s="172"/>
      <c r="BY300" s="174" t="str">
        <f t="shared" si="1371"/>
        <v/>
      </c>
      <c r="BZ300" s="245"/>
      <c r="CA300" s="263"/>
    </row>
    <row r="301" spans="1:79" ht="19.8" customHeight="1" x14ac:dyDescent="0.3">
      <c r="A301" s="154" t="str">
        <f t="shared" si="1372"/>
        <v>00:00:00,00</v>
      </c>
      <c r="B301" s="154" t="str">
        <f t="shared" si="1373"/>
        <v>00:00:00,00</v>
      </c>
      <c r="C301" s="154" t="str">
        <f t="shared" si="1374"/>
        <v>00:00:00,00</v>
      </c>
      <c r="D301" s="154" t="str">
        <f t="shared" si="1375"/>
        <v>00:00:00,00</v>
      </c>
      <c r="E301" s="154" t="str">
        <f t="shared" si="1376"/>
        <v>00:00:00,00</v>
      </c>
      <c r="F301" s="154" t="str">
        <f t="shared" si="1377"/>
        <v>00:00:00,00</v>
      </c>
      <c r="G301" s="154" t="str">
        <f t="shared" si="1378"/>
        <v>00:00:00,00</v>
      </c>
      <c r="H301" s="154" t="str">
        <f t="shared" si="1379"/>
        <v>00:00:00,00</v>
      </c>
      <c r="I301" s="154" t="str">
        <f t="shared" si="1380"/>
        <v>00:00:00,00</v>
      </c>
      <c r="J301" s="154" t="str">
        <f t="shared" si="1381"/>
        <v>00:00:00,00</v>
      </c>
      <c r="K301" s="154" t="str">
        <f t="shared" si="1382"/>
        <v>00:00:00,00</v>
      </c>
      <c r="L301" s="164">
        <f t="shared" si="1383"/>
        <v>0</v>
      </c>
      <c r="M301" s="164" t="str">
        <f t="shared" si="1384"/>
        <v>00</v>
      </c>
      <c r="N301" s="168">
        <f t="shared" si="1366"/>
        <v>0</v>
      </c>
      <c r="O301" s="164" t="str">
        <f t="shared" si="1385"/>
        <v/>
      </c>
      <c r="P301" s="171" t="str">
        <f t="shared" si="1367"/>
        <v>0:00,00</v>
      </c>
      <c r="Q301" s="171" t="str">
        <f t="shared" si="1368"/>
        <v>00:00,00</v>
      </c>
      <c r="R301" s="171" t="str">
        <f t="shared" si="1386"/>
        <v>00:00,</v>
      </c>
      <c r="S301" s="270" t="str">
        <f t="shared" ref="S301" si="1550">U301&amp;V301&amp;W301&amp;X301</f>
        <v/>
      </c>
      <c r="T301" s="270" t="str">
        <f>U301&amp;V301&amp;W301&amp;X301&amp;BE301&amp;BH301</f>
        <v/>
      </c>
      <c r="U301" s="281" t="str">
        <f t="shared" ref="U301" si="1551">IF(Y301="","",RANK(Y301,$Y$13:$Y$372,1))</f>
        <v/>
      </c>
      <c r="V301" s="281" t="str">
        <f t="shared" ref="V301" si="1552">IF(Z301="","",RANK(Z301,$Z$13:$Z$372,1))</f>
        <v/>
      </c>
      <c r="W301" s="281" t="str">
        <f t="shared" ref="W301" si="1553">IF(AA301="","",RANK(AA301,$AA$13:$AA$372,1))</f>
        <v/>
      </c>
      <c r="X301" s="281" t="str">
        <f t="shared" ref="X301" si="1554">IF(AB301="","",RANK(AB301,$AB$13:$AB$372,1))</f>
        <v/>
      </c>
      <c r="Y301" s="264" t="str">
        <f t="shared" ref="Y301:AB301" si="1555">IFERROR(IF(AND($BE301=Y$12,$BH301=Y$11),$BZ301,""),"")</f>
        <v/>
      </c>
      <c r="Z301" s="264" t="str">
        <f t="shared" si="1555"/>
        <v/>
      </c>
      <c r="AA301" s="264" t="str">
        <f t="shared" si="1555"/>
        <v/>
      </c>
      <c r="AB301" s="264" t="str">
        <f t="shared" si="1555"/>
        <v/>
      </c>
      <c r="AC301" s="65">
        <f t="shared" ref="AC301" si="1556">AJ301</f>
        <v>97</v>
      </c>
      <c r="AD301" s="65" t="str">
        <f t="shared" ref="AD301" si="1557">AK301</f>
        <v/>
      </c>
      <c r="AE301" s="65" t="s">
        <v>112</v>
      </c>
      <c r="AF301" s="246" t="str">
        <f t="shared" ref="AF301" si="1558">BY301</f>
        <v/>
      </c>
      <c r="AG301" s="246" t="str">
        <f t="shared" ref="AG301" si="1559">BY302</f>
        <v/>
      </c>
      <c r="AH301" s="246" t="str">
        <f t="shared" ref="AH301" si="1560">BY303</f>
        <v/>
      </c>
      <c r="AI301" s="244">
        <f t="shared" ref="AI301" si="1561">IF(BZ301="",0,1)</f>
        <v>0</v>
      </c>
      <c r="AJ301" s="271">
        <v>97</v>
      </c>
      <c r="AK301" s="272" t="str">
        <f>IF(INDEX('ordem de passagem'!B$13:B$132,MATCH(ajuizamento!$AJ301,'ordem de passagem'!$A$13:$A$132))=0,"",INDEX('ordem de passagem'!B$13:B$132,MATCH(ajuizamento!$AJ301,'ordem de passagem'!$A$13:$A$132)))</f>
        <v/>
      </c>
      <c r="AL301" s="273" t="str">
        <f>IF(INDEX('ordem de passagem'!C$13:C$132,MATCH(ajuizamento!$AJ301,'ordem de passagem'!$A$13:$A$132))=0,"",INDEX('ordem de passagem'!C$13:C$132,MATCH(ajuizamento!$AJ301,'ordem de passagem'!$A$13:$A$132)))</f>
        <v/>
      </c>
      <c r="AM301" s="273"/>
      <c r="AN301" s="273"/>
      <c r="AO301" s="273"/>
      <c r="AP301" s="273"/>
      <c r="AQ301" s="273"/>
      <c r="AR301" s="273"/>
      <c r="AS301" s="274" t="str">
        <f>IF(INDEX('ordem de passagem'!D$13:D$132,MATCH(ajuizamento!$AJ301,'ordem de passagem'!$A$13:$A$132))=0,"",INDEX('ordem de passagem'!D$13:D$132,MATCH(ajuizamento!$AJ301,'ordem de passagem'!$A$13:$A$132)))</f>
        <v/>
      </c>
      <c r="AT301" s="274"/>
      <c r="AU301" s="274"/>
      <c r="AV301" s="274"/>
      <c r="AW301" s="274"/>
      <c r="AX301" s="274"/>
      <c r="AY301" s="274"/>
      <c r="AZ301" s="274" t="str">
        <f>IF(INDEX('ordem de passagem'!E$13:E$132,MATCH(ajuizamento!$AJ301,'ordem de passagem'!$A$13:$A$132))=0,"",INDEX('ordem de passagem'!E$13:E$132,MATCH(ajuizamento!$AJ301,'ordem de passagem'!$A$13:$A$132)))</f>
        <v/>
      </c>
      <c r="BA301" s="274"/>
      <c r="BB301" s="274"/>
      <c r="BC301" s="274"/>
      <c r="BD301" s="274"/>
      <c r="BE301" s="275" t="str">
        <f>IF(INDEX('ordem de passagem'!F$13:F$132,MATCH(ajuizamento!$AJ301,'ordem de passagem'!$A$13:$A$132))=0,"",INDEX('ordem de passagem'!F$13:F$132,MATCH(ajuizamento!$AJ301,'ordem de passagem'!$A$13:$A$132)))</f>
        <v/>
      </c>
      <c r="BF301" s="276"/>
      <c r="BG301" s="277"/>
      <c r="BH301" s="275" t="str">
        <f>IF(INDEX('ordem de passagem'!G$13:G$132,MATCH(ajuizamento!$AJ301,'ordem de passagem'!$A$13:$A$132))=0,"",INDEX('ordem de passagem'!G$13:G$132,MATCH(ajuizamento!$AJ301,'ordem de passagem'!$A$13:$A$132)))</f>
        <v/>
      </c>
      <c r="BI301" s="276"/>
      <c r="BJ301" s="276"/>
      <c r="BK301" s="277"/>
      <c r="BL301" s="74" t="str">
        <f>IF(AL301="","",AE301)</f>
        <v/>
      </c>
      <c r="BM301" s="162"/>
      <c r="BN301" s="162"/>
      <c r="BO301" s="162"/>
      <c r="BP301" s="162"/>
      <c r="BQ301" s="162"/>
      <c r="BR301" s="162"/>
      <c r="BS301" s="162"/>
      <c r="BT301" s="162"/>
      <c r="BU301" s="162"/>
      <c r="BV301" s="162"/>
      <c r="BW301" s="162"/>
      <c r="BX301" s="172"/>
      <c r="BY301" s="174" t="str">
        <f t="shared" si="1371"/>
        <v/>
      </c>
      <c r="BZ301" s="245" t="str">
        <f t="shared" si="1529"/>
        <v/>
      </c>
      <c r="CA301" s="263"/>
    </row>
    <row r="302" spans="1:79" ht="19.8" customHeight="1" x14ac:dyDescent="0.3">
      <c r="A302" s="154" t="str">
        <f t="shared" si="1372"/>
        <v>00:00:00,00</v>
      </c>
      <c r="B302" s="154" t="str">
        <f t="shared" si="1373"/>
        <v>00:00:00,00</v>
      </c>
      <c r="C302" s="154" t="str">
        <f t="shared" si="1374"/>
        <v>00:00:00,00</v>
      </c>
      <c r="D302" s="154" t="str">
        <f t="shared" si="1375"/>
        <v>00:00:00,00</v>
      </c>
      <c r="E302" s="154" t="str">
        <f t="shared" si="1376"/>
        <v>00:00:00,00</v>
      </c>
      <c r="F302" s="154" t="str">
        <f t="shared" si="1377"/>
        <v>00:00:00,00</v>
      </c>
      <c r="G302" s="154" t="str">
        <f t="shared" si="1378"/>
        <v>00:00:00,00</v>
      </c>
      <c r="H302" s="154" t="str">
        <f t="shared" si="1379"/>
        <v>00:00:00,00</v>
      </c>
      <c r="I302" s="154" t="str">
        <f t="shared" si="1380"/>
        <v>00:00:00,00</v>
      </c>
      <c r="J302" s="154" t="str">
        <f t="shared" si="1381"/>
        <v>00:00:00,00</v>
      </c>
      <c r="K302" s="154" t="str">
        <f t="shared" si="1382"/>
        <v>00:00:00,00</v>
      </c>
      <c r="L302" s="164">
        <f t="shared" si="1383"/>
        <v>0</v>
      </c>
      <c r="M302" s="164" t="str">
        <f t="shared" si="1384"/>
        <v>00</v>
      </c>
      <c r="N302" s="168">
        <f t="shared" si="1366"/>
        <v>0</v>
      </c>
      <c r="O302" s="164" t="str">
        <f t="shared" si="1385"/>
        <v/>
      </c>
      <c r="P302" s="171" t="str">
        <f t="shared" si="1367"/>
        <v>0:00,00</v>
      </c>
      <c r="Q302" s="171" t="str">
        <f t="shared" si="1368"/>
        <v>00:00,00</v>
      </c>
      <c r="R302" s="171" t="str">
        <f t="shared" si="1386"/>
        <v>00:00,</v>
      </c>
      <c r="S302" s="270"/>
      <c r="T302" s="270"/>
      <c r="U302" s="281"/>
      <c r="V302" s="281"/>
      <c r="W302" s="281"/>
      <c r="X302" s="281"/>
      <c r="Y302" s="264"/>
      <c r="Z302" s="264"/>
      <c r="AA302" s="264"/>
      <c r="AB302" s="264"/>
      <c r="AC302" s="65">
        <f t="shared" ref="AC302" si="1562">AJ301</f>
        <v>97</v>
      </c>
      <c r="AD302" s="65" t="str">
        <f t="shared" ref="AD302" si="1563">AK301</f>
        <v/>
      </c>
      <c r="AE302" s="65" t="s">
        <v>113</v>
      </c>
      <c r="AF302" s="246"/>
      <c r="AG302" s="246"/>
      <c r="AH302" s="246"/>
      <c r="AI302" s="244"/>
      <c r="AJ302" s="271"/>
      <c r="AK302" s="272"/>
      <c r="AL302" s="273"/>
      <c r="AM302" s="273"/>
      <c r="AN302" s="273"/>
      <c r="AO302" s="273"/>
      <c r="AP302" s="273"/>
      <c r="AQ302" s="273"/>
      <c r="AR302" s="273"/>
      <c r="AS302" s="274"/>
      <c r="AT302" s="274"/>
      <c r="AU302" s="274"/>
      <c r="AV302" s="274"/>
      <c r="AW302" s="274"/>
      <c r="AX302" s="274"/>
      <c r="AY302" s="274"/>
      <c r="AZ302" s="274"/>
      <c r="BA302" s="274"/>
      <c r="BB302" s="274"/>
      <c r="BC302" s="274"/>
      <c r="BD302" s="274"/>
      <c r="BE302" s="275"/>
      <c r="BF302" s="276"/>
      <c r="BG302" s="277"/>
      <c r="BH302" s="275"/>
      <c r="BI302" s="276"/>
      <c r="BJ302" s="276"/>
      <c r="BK302" s="277"/>
      <c r="BL302" s="74" t="str">
        <f>IF(AL301="","",AE302)</f>
        <v/>
      </c>
      <c r="BM302" s="163"/>
      <c r="BN302" s="163"/>
      <c r="BO302" s="163"/>
      <c r="BP302" s="163"/>
      <c r="BQ302" s="163"/>
      <c r="BR302" s="163"/>
      <c r="BS302" s="163"/>
      <c r="BT302" s="163"/>
      <c r="BU302" s="163"/>
      <c r="BV302" s="163"/>
      <c r="BW302" s="163"/>
      <c r="BX302" s="172"/>
      <c r="BY302" s="174" t="str">
        <f t="shared" si="1371"/>
        <v/>
      </c>
      <c r="BZ302" s="245"/>
      <c r="CA302" s="263"/>
    </row>
    <row r="303" spans="1:79" ht="19.8" customHeight="1" x14ac:dyDescent="0.3">
      <c r="A303" s="154" t="str">
        <f t="shared" si="1372"/>
        <v>00:00:00,00</v>
      </c>
      <c r="B303" s="154" t="str">
        <f t="shared" si="1373"/>
        <v>00:00:00,00</v>
      </c>
      <c r="C303" s="154" t="str">
        <f t="shared" si="1374"/>
        <v>00:00:00,00</v>
      </c>
      <c r="D303" s="154" t="str">
        <f t="shared" si="1375"/>
        <v>00:00:00,00</v>
      </c>
      <c r="E303" s="154" t="str">
        <f t="shared" si="1376"/>
        <v>00:00:00,00</v>
      </c>
      <c r="F303" s="154" t="str">
        <f t="shared" si="1377"/>
        <v>00:00:00,00</v>
      </c>
      <c r="G303" s="154" t="str">
        <f t="shared" si="1378"/>
        <v>00:00:00,00</v>
      </c>
      <c r="H303" s="154" t="str">
        <f t="shared" si="1379"/>
        <v>00:00:00,00</v>
      </c>
      <c r="I303" s="154" t="str">
        <f t="shared" si="1380"/>
        <v>00:00:00,00</v>
      </c>
      <c r="J303" s="154" t="str">
        <f t="shared" si="1381"/>
        <v>00:00:00,00</v>
      </c>
      <c r="K303" s="154" t="str">
        <f t="shared" si="1382"/>
        <v>00:00:00,00</v>
      </c>
      <c r="L303" s="164">
        <f t="shared" si="1383"/>
        <v>0</v>
      </c>
      <c r="M303" s="164" t="str">
        <f t="shared" si="1384"/>
        <v>00</v>
      </c>
      <c r="N303" s="168">
        <f t="shared" si="1366"/>
        <v>0</v>
      </c>
      <c r="O303" s="164" t="str">
        <f t="shared" si="1385"/>
        <v/>
      </c>
      <c r="P303" s="171" t="str">
        <f t="shared" si="1367"/>
        <v>0:00,00</v>
      </c>
      <c r="Q303" s="171" t="str">
        <f t="shared" si="1368"/>
        <v>00:00,00</v>
      </c>
      <c r="R303" s="171" t="str">
        <f t="shared" si="1386"/>
        <v>00:00,</v>
      </c>
      <c r="S303" s="270"/>
      <c r="T303" s="270"/>
      <c r="U303" s="281"/>
      <c r="V303" s="281"/>
      <c r="W303" s="281"/>
      <c r="X303" s="281"/>
      <c r="Y303" s="264"/>
      <c r="Z303" s="264"/>
      <c r="AA303" s="264"/>
      <c r="AB303" s="264"/>
      <c r="AC303" s="65">
        <f t="shared" ref="AC303" si="1564">AJ301</f>
        <v>97</v>
      </c>
      <c r="AD303" s="65" t="str">
        <f t="shared" ref="AD303" si="1565">AK301</f>
        <v/>
      </c>
      <c r="AE303" s="65" t="s">
        <v>114</v>
      </c>
      <c r="AF303" s="246"/>
      <c r="AG303" s="246"/>
      <c r="AH303" s="246"/>
      <c r="AI303" s="244"/>
      <c r="AJ303" s="271"/>
      <c r="AK303" s="272"/>
      <c r="AL303" s="273"/>
      <c r="AM303" s="273"/>
      <c r="AN303" s="273"/>
      <c r="AO303" s="273"/>
      <c r="AP303" s="273"/>
      <c r="AQ303" s="273"/>
      <c r="AR303" s="273"/>
      <c r="AS303" s="274"/>
      <c r="AT303" s="274"/>
      <c r="AU303" s="274"/>
      <c r="AV303" s="274"/>
      <c r="AW303" s="274"/>
      <c r="AX303" s="274"/>
      <c r="AY303" s="274"/>
      <c r="AZ303" s="274"/>
      <c r="BA303" s="274"/>
      <c r="BB303" s="274"/>
      <c r="BC303" s="274"/>
      <c r="BD303" s="274"/>
      <c r="BE303" s="278"/>
      <c r="BF303" s="279"/>
      <c r="BG303" s="280"/>
      <c r="BH303" s="278"/>
      <c r="BI303" s="279"/>
      <c r="BJ303" s="279"/>
      <c r="BK303" s="280"/>
      <c r="BL303" s="74" t="str">
        <f>IF(AL301="","",AE303)</f>
        <v/>
      </c>
      <c r="BM303" s="163"/>
      <c r="BN303" s="163"/>
      <c r="BO303" s="163"/>
      <c r="BP303" s="163"/>
      <c r="BQ303" s="163"/>
      <c r="BR303" s="163"/>
      <c r="BS303" s="163"/>
      <c r="BT303" s="163"/>
      <c r="BU303" s="163"/>
      <c r="BV303" s="163"/>
      <c r="BW303" s="163"/>
      <c r="BX303" s="172"/>
      <c r="BY303" s="174" t="str">
        <f t="shared" si="1371"/>
        <v/>
      </c>
      <c r="BZ303" s="245"/>
      <c r="CA303" s="263"/>
    </row>
    <row r="304" spans="1:79" ht="19.8" customHeight="1" x14ac:dyDescent="0.3">
      <c r="A304" s="154" t="str">
        <f t="shared" si="1372"/>
        <v>00:00:00,00</v>
      </c>
      <c r="B304" s="154" t="str">
        <f t="shared" si="1373"/>
        <v>00:00:00,00</v>
      </c>
      <c r="C304" s="154" t="str">
        <f t="shared" si="1374"/>
        <v>00:00:00,00</v>
      </c>
      <c r="D304" s="154" t="str">
        <f t="shared" si="1375"/>
        <v>00:00:00,00</v>
      </c>
      <c r="E304" s="154" t="str">
        <f t="shared" si="1376"/>
        <v>00:00:00,00</v>
      </c>
      <c r="F304" s="154" t="str">
        <f t="shared" si="1377"/>
        <v>00:00:00,00</v>
      </c>
      <c r="G304" s="154" t="str">
        <f t="shared" si="1378"/>
        <v>00:00:00,00</v>
      </c>
      <c r="H304" s="154" t="str">
        <f t="shared" si="1379"/>
        <v>00:00:00,00</v>
      </c>
      <c r="I304" s="154" t="str">
        <f t="shared" si="1380"/>
        <v>00:00:00,00</v>
      </c>
      <c r="J304" s="154" t="str">
        <f t="shared" si="1381"/>
        <v>00:00:00,00</v>
      </c>
      <c r="K304" s="154" t="str">
        <f t="shared" si="1382"/>
        <v>00:00:00,00</v>
      </c>
      <c r="L304" s="164">
        <f t="shared" si="1383"/>
        <v>0</v>
      </c>
      <c r="M304" s="164" t="str">
        <f t="shared" si="1384"/>
        <v>00</v>
      </c>
      <c r="N304" s="168">
        <f t="shared" si="1366"/>
        <v>0</v>
      </c>
      <c r="O304" s="164" t="str">
        <f t="shared" si="1385"/>
        <v/>
      </c>
      <c r="P304" s="171" t="str">
        <f t="shared" si="1367"/>
        <v>0:00,00</v>
      </c>
      <c r="Q304" s="171" t="str">
        <f t="shared" si="1368"/>
        <v>00:00,00</v>
      </c>
      <c r="R304" s="171" t="str">
        <f t="shared" si="1386"/>
        <v>00:00,</v>
      </c>
      <c r="S304" s="270" t="str">
        <f t="shared" ref="S304" si="1566">U304&amp;V304&amp;W304&amp;X304</f>
        <v/>
      </c>
      <c r="T304" s="270" t="str">
        <f>U304&amp;V304&amp;W304&amp;X304&amp;BE304&amp;BH304</f>
        <v/>
      </c>
      <c r="U304" s="281" t="str">
        <f t="shared" ref="U304" si="1567">IF(Y304="","",RANK(Y304,$Y$13:$Y$372,1))</f>
        <v/>
      </c>
      <c r="V304" s="281" t="str">
        <f t="shared" ref="V304" si="1568">IF(Z304="","",RANK(Z304,$Z$13:$Z$372,1))</f>
        <v/>
      </c>
      <c r="W304" s="281" t="str">
        <f t="shared" ref="W304" si="1569">IF(AA304="","",RANK(AA304,$AA$13:$AA$372,1))</f>
        <v/>
      </c>
      <c r="X304" s="281" t="str">
        <f t="shared" ref="X304" si="1570">IF(AB304="","",RANK(AB304,$AB$13:$AB$372,1))</f>
        <v/>
      </c>
      <c r="Y304" s="264" t="str">
        <f t="shared" ref="Y304:AB304" si="1571">IFERROR(IF(AND($BE304=Y$12,$BH304=Y$11),$BZ304,""),"")</f>
        <v/>
      </c>
      <c r="Z304" s="264" t="str">
        <f t="shared" si="1571"/>
        <v/>
      </c>
      <c r="AA304" s="264" t="str">
        <f t="shared" si="1571"/>
        <v/>
      </c>
      <c r="AB304" s="264" t="str">
        <f t="shared" si="1571"/>
        <v/>
      </c>
      <c r="AC304" s="65">
        <f t="shared" ref="AC304" si="1572">AJ304</f>
        <v>98</v>
      </c>
      <c r="AD304" s="65" t="str">
        <f t="shared" ref="AD304" si="1573">AK304</f>
        <v/>
      </c>
      <c r="AE304" s="65" t="s">
        <v>112</v>
      </c>
      <c r="AF304" s="246" t="str">
        <f t="shared" ref="AF304" si="1574">BY304</f>
        <v/>
      </c>
      <c r="AG304" s="246" t="str">
        <f t="shared" ref="AG304" si="1575">BY305</f>
        <v/>
      </c>
      <c r="AH304" s="246" t="str">
        <f t="shared" ref="AH304" si="1576">BY306</f>
        <v/>
      </c>
      <c r="AI304" s="244">
        <f t="shared" ref="AI304" si="1577">IF(BZ304="",0,1)</f>
        <v>0</v>
      </c>
      <c r="AJ304" s="271">
        <v>98</v>
      </c>
      <c r="AK304" s="272" t="str">
        <f>IF(INDEX('ordem de passagem'!B$13:B$132,MATCH(ajuizamento!$AJ304,'ordem de passagem'!$A$13:$A$132))=0,"",INDEX('ordem de passagem'!B$13:B$132,MATCH(ajuizamento!$AJ304,'ordem de passagem'!$A$13:$A$132)))</f>
        <v/>
      </c>
      <c r="AL304" s="273" t="str">
        <f>IF(INDEX('ordem de passagem'!C$13:C$132,MATCH(ajuizamento!$AJ304,'ordem de passagem'!$A$13:$A$132))=0,"",INDEX('ordem de passagem'!C$13:C$132,MATCH(ajuizamento!$AJ304,'ordem de passagem'!$A$13:$A$132)))</f>
        <v/>
      </c>
      <c r="AM304" s="273"/>
      <c r="AN304" s="273"/>
      <c r="AO304" s="273"/>
      <c r="AP304" s="273"/>
      <c r="AQ304" s="273"/>
      <c r="AR304" s="273"/>
      <c r="AS304" s="274" t="str">
        <f>IF(INDEX('ordem de passagem'!D$13:D$132,MATCH(ajuizamento!$AJ304,'ordem de passagem'!$A$13:$A$132))=0,"",INDEX('ordem de passagem'!D$13:D$132,MATCH(ajuizamento!$AJ304,'ordem de passagem'!$A$13:$A$132)))</f>
        <v/>
      </c>
      <c r="AT304" s="274"/>
      <c r="AU304" s="274"/>
      <c r="AV304" s="274"/>
      <c r="AW304" s="274"/>
      <c r="AX304" s="274"/>
      <c r="AY304" s="274"/>
      <c r="AZ304" s="274" t="str">
        <f>IF(INDEX('ordem de passagem'!E$13:E$132,MATCH(ajuizamento!$AJ304,'ordem de passagem'!$A$13:$A$132))=0,"",INDEX('ordem de passagem'!E$13:E$132,MATCH(ajuizamento!$AJ304,'ordem de passagem'!$A$13:$A$132)))</f>
        <v/>
      </c>
      <c r="BA304" s="274"/>
      <c r="BB304" s="274"/>
      <c r="BC304" s="274"/>
      <c r="BD304" s="274"/>
      <c r="BE304" s="275" t="str">
        <f>IF(INDEX('ordem de passagem'!F$13:F$132,MATCH(ajuizamento!$AJ304,'ordem de passagem'!$A$13:$A$132))=0,"",INDEX('ordem de passagem'!F$13:F$132,MATCH(ajuizamento!$AJ304,'ordem de passagem'!$A$13:$A$132)))</f>
        <v/>
      </c>
      <c r="BF304" s="276"/>
      <c r="BG304" s="277"/>
      <c r="BH304" s="275" t="str">
        <f>IF(INDEX('ordem de passagem'!G$13:G$132,MATCH(ajuizamento!$AJ304,'ordem de passagem'!$A$13:$A$132))=0,"",INDEX('ordem de passagem'!G$13:G$132,MATCH(ajuizamento!$AJ304,'ordem de passagem'!$A$13:$A$132)))</f>
        <v/>
      </c>
      <c r="BI304" s="276"/>
      <c r="BJ304" s="276"/>
      <c r="BK304" s="277"/>
      <c r="BL304" s="74" t="str">
        <f>IF(AL304="","",AE304)</f>
        <v/>
      </c>
      <c r="BM304" s="162"/>
      <c r="BN304" s="162"/>
      <c r="BO304" s="162"/>
      <c r="BP304" s="162"/>
      <c r="BQ304" s="162"/>
      <c r="BR304" s="162"/>
      <c r="BS304" s="162"/>
      <c r="BT304" s="162"/>
      <c r="BU304" s="162"/>
      <c r="BV304" s="162"/>
      <c r="BW304" s="162"/>
      <c r="BX304" s="172"/>
      <c r="BY304" s="174" t="str">
        <f t="shared" si="1371"/>
        <v/>
      </c>
      <c r="BZ304" s="245" t="str">
        <f t="shared" si="1529"/>
        <v/>
      </c>
      <c r="CA304" s="263"/>
    </row>
    <row r="305" spans="1:79" ht="19.8" customHeight="1" x14ac:dyDescent="0.3">
      <c r="A305" s="154" t="str">
        <f t="shared" si="1372"/>
        <v>00:00:00,00</v>
      </c>
      <c r="B305" s="154" t="str">
        <f t="shared" si="1373"/>
        <v>00:00:00,00</v>
      </c>
      <c r="C305" s="154" t="str">
        <f t="shared" si="1374"/>
        <v>00:00:00,00</v>
      </c>
      <c r="D305" s="154" t="str">
        <f t="shared" si="1375"/>
        <v>00:00:00,00</v>
      </c>
      <c r="E305" s="154" t="str">
        <f t="shared" si="1376"/>
        <v>00:00:00,00</v>
      </c>
      <c r="F305" s="154" t="str">
        <f t="shared" si="1377"/>
        <v>00:00:00,00</v>
      </c>
      <c r="G305" s="154" t="str">
        <f t="shared" si="1378"/>
        <v>00:00:00,00</v>
      </c>
      <c r="H305" s="154" t="str">
        <f t="shared" si="1379"/>
        <v>00:00:00,00</v>
      </c>
      <c r="I305" s="154" t="str">
        <f t="shared" si="1380"/>
        <v>00:00:00,00</v>
      </c>
      <c r="J305" s="154" t="str">
        <f t="shared" si="1381"/>
        <v>00:00:00,00</v>
      </c>
      <c r="K305" s="154" t="str">
        <f t="shared" si="1382"/>
        <v>00:00:00,00</v>
      </c>
      <c r="L305" s="164">
        <f t="shared" si="1383"/>
        <v>0</v>
      </c>
      <c r="M305" s="164" t="str">
        <f t="shared" si="1384"/>
        <v>00</v>
      </c>
      <c r="N305" s="168">
        <f t="shared" si="1366"/>
        <v>0</v>
      </c>
      <c r="O305" s="164" t="str">
        <f t="shared" si="1385"/>
        <v/>
      </c>
      <c r="P305" s="171" t="str">
        <f t="shared" si="1367"/>
        <v>0:00,00</v>
      </c>
      <c r="Q305" s="171" t="str">
        <f t="shared" si="1368"/>
        <v>00:00,00</v>
      </c>
      <c r="R305" s="171" t="str">
        <f t="shared" si="1386"/>
        <v>00:00,</v>
      </c>
      <c r="S305" s="270"/>
      <c r="T305" s="270"/>
      <c r="U305" s="281"/>
      <c r="V305" s="281"/>
      <c r="W305" s="281"/>
      <c r="X305" s="281"/>
      <c r="Y305" s="264"/>
      <c r="Z305" s="264"/>
      <c r="AA305" s="264"/>
      <c r="AB305" s="264"/>
      <c r="AC305" s="65">
        <f t="shared" ref="AC305" si="1578">AJ304</f>
        <v>98</v>
      </c>
      <c r="AD305" s="65" t="str">
        <f t="shared" ref="AD305" si="1579">AK304</f>
        <v/>
      </c>
      <c r="AE305" s="65" t="s">
        <v>113</v>
      </c>
      <c r="AF305" s="246"/>
      <c r="AG305" s="246"/>
      <c r="AH305" s="246"/>
      <c r="AI305" s="244"/>
      <c r="AJ305" s="271"/>
      <c r="AK305" s="272"/>
      <c r="AL305" s="273"/>
      <c r="AM305" s="273"/>
      <c r="AN305" s="273"/>
      <c r="AO305" s="273"/>
      <c r="AP305" s="273"/>
      <c r="AQ305" s="273"/>
      <c r="AR305" s="273"/>
      <c r="AS305" s="274"/>
      <c r="AT305" s="274"/>
      <c r="AU305" s="274"/>
      <c r="AV305" s="274"/>
      <c r="AW305" s="274"/>
      <c r="AX305" s="274"/>
      <c r="AY305" s="274"/>
      <c r="AZ305" s="274"/>
      <c r="BA305" s="274"/>
      <c r="BB305" s="274"/>
      <c r="BC305" s="274"/>
      <c r="BD305" s="274"/>
      <c r="BE305" s="275"/>
      <c r="BF305" s="276"/>
      <c r="BG305" s="277"/>
      <c r="BH305" s="275"/>
      <c r="BI305" s="276"/>
      <c r="BJ305" s="276"/>
      <c r="BK305" s="277"/>
      <c r="BL305" s="74" t="str">
        <f>IF(AL304="","",AE305)</f>
        <v/>
      </c>
      <c r="BM305" s="163"/>
      <c r="BN305" s="163"/>
      <c r="BO305" s="163"/>
      <c r="BP305" s="163"/>
      <c r="BQ305" s="163"/>
      <c r="BR305" s="163"/>
      <c r="BS305" s="163"/>
      <c r="BT305" s="163"/>
      <c r="BU305" s="163"/>
      <c r="BV305" s="163"/>
      <c r="BW305" s="163"/>
      <c r="BX305" s="172"/>
      <c r="BY305" s="174" t="str">
        <f t="shared" si="1371"/>
        <v/>
      </c>
      <c r="BZ305" s="245"/>
      <c r="CA305" s="263"/>
    </row>
    <row r="306" spans="1:79" ht="19.8" customHeight="1" x14ac:dyDescent="0.3">
      <c r="A306" s="154" t="str">
        <f t="shared" si="1372"/>
        <v>00:00:00,00</v>
      </c>
      <c r="B306" s="154" t="str">
        <f t="shared" si="1373"/>
        <v>00:00:00,00</v>
      </c>
      <c r="C306" s="154" t="str">
        <f t="shared" si="1374"/>
        <v>00:00:00,00</v>
      </c>
      <c r="D306" s="154" t="str">
        <f t="shared" si="1375"/>
        <v>00:00:00,00</v>
      </c>
      <c r="E306" s="154" t="str">
        <f t="shared" si="1376"/>
        <v>00:00:00,00</v>
      </c>
      <c r="F306" s="154" t="str">
        <f t="shared" si="1377"/>
        <v>00:00:00,00</v>
      </c>
      <c r="G306" s="154" t="str">
        <f t="shared" si="1378"/>
        <v>00:00:00,00</v>
      </c>
      <c r="H306" s="154" t="str">
        <f t="shared" si="1379"/>
        <v>00:00:00,00</v>
      </c>
      <c r="I306" s="154" t="str">
        <f t="shared" si="1380"/>
        <v>00:00:00,00</v>
      </c>
      <c r="J306" s="154" t="str">
        <f t="shared" si="1381"/>
        <v>00:00:00,00</v>
      </c>
      <c r="K306" s="154" t="str">
        <f t="shared" si="1382"/>
        <v>00:00:00,00</v>
      </c>
      <c r="L306" s="164">
        <f t="shared" si="1383"/>
        <v>0</v>
      </c>
      <c r="M306" s="164" t="str">
        <f t="shared" si="1384"/>
        <v>00</v>
      </c>
      <c r="N306" s="168">
        <f t="shared" si="1366"/>
        <v>0</v>
      </c>
      <c r="O306" s="164" t="str">
        <f t="shared" si="1385"/>
        <v/>
      </c>
      <c r="P306" s="171" t="str">
        <f t="shared" si="1367"/>
        <v>0:00,00</v>
      </c>
      <c r="Q306" s="171" t="str">
        <f t="shared" si="1368"/>
        <v>00:00,00</v>
      </c>
      <c r="R306" s="171" t="str">
        <f t="shared" si="1386"/>
        <v>00:00,</v>
      </c>
      <c r="S306" s="270"/>
      <c r="T306" s="270"/>
      <c r="U306" s="281"/>
      <c r="V306" s="281"/>
      <c r="W306" s="281"/>
      <c r="X306" s="281"/>
      <c r="Y306" s="264"/>
      <c r="Z306" s="264"/>
      <c r="AA306" s="264"/>
      <c r="AB306" s="264"/>
      <c r="AC306" s="65">
        <f t="shared" ref="AC306" si="1580">AJ304</f>
        <v>98</v>
      </c>
      <c r="AD306" s="65" t="str">
        <f t="shared" ref="AD306" si="1581">AK304</f>
        <v/>
      </c>
      <c r="AE306" s="65" t="s">
        <v>114</v>
      </c>
      <c r="AF306" s="246"/>
      <c r="AG306" s="246"/>
      <c r="AH306" s="246"/>
      <c r="AI306" s="244"/>
      <c r="AJ306" s="271"/>
      <c r="AK306" s="272"/>
      <c r="AL306" s="273"/>
      <c r="AM306" s="273"/>
      <c r="AN306" s="273"/>
      <c r="AO306" s="273"/>
      <c r="AP306" s="273"/>
      <c r="AQ306" s="273"/>
      <c r="AR306" s="273"/>
      <c r="AS306" s="274"/>
      <c r="AT306" s="274"/>
      <c r="AU306" s="274"/>
      <c r="AV306" s="274"/>
      <c r="AW306" s="274"/>
      <c r="AX306" s="274"/>
      <c r="AY306" s="274"/>
      <c r="AZ306" s="274"/>
      <c r="BA306" s="274"/>
      <c r="BB306" s="274"/>
      <c r="BC306" s="274"/>
      <c r="BD306" s="274"/>
      <c r="BE306" s="278"/>
      <c r="BF306" s="279"/>
      <c r="BG306" s="280"/>
      <c r="BH306" s="278"/>
      <c r="BI306" s="279"/>
      <c r="BJ306" s="279"/>
      <c r="BK306" s="280"/>
      <c r="BL306" s="74" t="str">
        <f>IF(AL304="","",AE306)</f>
        <v/>
      </c>
      <c r="BM306" s="163"/>
      <c r="BN306" s="163"/>
      <c r="BO306" s="163"/>
      <c r="BP306" s="163"/>
      <c r="BQ306" s="163"/>
      <c r="BR306" s="163"/>
      <c r="BS306" s="163"/>
      <c r="BT306" s="163"/>
      <c r="BU306" s="163"/>
      <c r="BV306" s="163"/>
      <c r="BW306" s="163"/>
      <c r="BX306" s="172"/>
      <c r="BY306" s="174" t="str">
        <f t="shared" si="1371"/>
        <v/>
      </c>
      <c r="BZ306" s="245"/>
      <c r="CA306" s="263"/>
    </row>
    <row r="307" spans="1:79" ht="19.8" customHeight="1" x14ac:dyDescent="0.3">
      <c r="A307" s="154" t="str">
        <f t="shared" si="1372"/>
        <v>00:00:00,00</v>
      </c>
      <c r="B307" s="154" t="str">
        <f t="shared" si="1373"/>
        <v>00:00:00,00</v>
      </c>
      <c r="C307" s="154" t="str">
        <f t="shared" si="1374"/>
        <v>00:00:00,00</v>
      </c>
      <c r="D307" s="154" t="str">
        <f t="shared" si="1375"/>
        <v>00:00:00,00</v>
      </c>
      <c r="E307" s="154" t="str">
        <f t="shared" si="1376"/>
        <v>00:00:00,00</v>
      </c>
      <c r="F307" s="154" t="str">
        <f t="shared" si="1377"/>
        <v>00:00:00,00</v>
      </c>
      <c r="G307" s="154" t="str">
        <f t="shared" si="1378"/>
        <v>00:00:00,00</v>
      </c>
      <c r="H307" s="154" t="str">
        <f t="shared" si="1379"/>
        <v>00:00:00,00</v>
      </c>
      <c r="I307" s="154" t="str">
        <f t="shared" si="1380"/>
        <v>00:00:00,00</v>
      </c>
      <c r="J307" s="154" t="str">
        <f t="shared" si="1381"/>
        <v>00:00:00,00</v>
      </c>
      <c r="K307" s="154" t="str">
        <f t="shared" si="1382"/>
        <v>00:00:00,00</v>
      </c>
      <c r="L307" s="164">
        <f t="shared" si="1383"/>
        <v>0</v>
      </c>
      <c r="M307" s="164" t="str">
        <f t="shared" si="1384"/>
        <v>00</v>
      </c>
      <c r="N307" s="168">
        <f t="shared" si="1366"/>
        <v>0</v>
      </c>
      <c r="O307" s="164" t="str">
        <f t="shared" si="1385"/>
        <v/>
      </c>
      <c r="P307" s="171" t="str">
        <f t="shared" si="1367"/>
        <v>0:00,00</v>
      </c>
      <c r="Q307" s="171" t="str">
        <f t="shared" si="1368"/>
        <v>00:00,00</v>
      </c>
      <c r="R307" s="171" t="str">
        <f t="shared" si="1386"/>
        <v>00:00,</v>
      </c>
      <c r="S307" s="270" t="str">
        <f t="shared" ref="S307" si="1582">U307&amp;V307&amp;W307&amp;X307</f>
        <v/>
      </c>
      <c r="T307" s="270" t="str">
        <f>U307&amp;V307&amp;W307&amp;X307&amp;BE307&amp;BH307</f>
        <v/>
      </c>
      <c r="U307" s="281" t="str">
        <f t="shared" ref="U307" si="1583">IF(Y307="","",RANK(Y307,$Y$13:$Y$372,1))</f>
        <v/>
      </c>
      <c r="V307" s="281" t="str">
        <f t="shared" ref="V307" si="1584">IF(Z307="","",RANK(Z307,$Z$13:$Z$372,1))</f>
        <v/>
      </c>
      <c r="W307" s="281" t="str">
        <f t="shared" ref="W307" si="1585">IF(AA307="","",RANK(AA307,$AA$13:$AA$372,1))</f>
        <v/>
      </c>
      <c r="X307" s="281" t="str">
        <f t="shared" ref="X307" si="1586">IF(AB307="","",RANK(AB307,$AB$13:$AB$372,1))</f>
        <v/>
      </c>
      <c r="Y307" s="264" t="str">
        <f t="shared" ref="Y307:AB307" si="1587">IFERROR(IF(AND($BE307=Y$12,$BH307=Y$11),$BZ307,""),"")</f>
        <v/>
      </c>
      <c r="Z307" s="264" t="str">
        <f t="shared" si="1587"/>
        <v/>
      </c>
      <c r="AA307" s="264" t="str">
        <f t="shared" si="1587"/>
        <v/>
      </c>
      <c r="AB307" s="264" t="str">
        <f t="shared" si="1587"/>
        <v/>
      </c>
      <c r="AC307" s="65">
        <f t="shared" ref="AC307" si="1588">AJ307</f>
        <v>99</v>
      </c>
      <c r="AD307" s="65" t="str">
        <f t="shared" ref="AD307" si="1589">AK307</f>
        <v/>
      </c>
      <c r="AE307" s="65" t="s">
        <v>112</v>
      </c>
      <c r="AF307" s="246" t="str">
        <f t="shared" ref="AF307" si="1590">BY307</f>
        <v/>
      </c>
      <c r="AG307" s="246" t="str">
        <f t="shared" ref="AG307" si="1591">BY308</f>
        <v/>
      </c>
      <c r="AH307" s="246" t="str">
        <f t="shared" ref="AH307" si="1592">BY309</f>
        <v/>
      </c>
      <c r="AI307" s="244">
        <f t="shared" ref="AI307" si="1593">IF(BZ307="",0,1)</f>
        <v>0</v>
      </c>
      <c r="AJ307" s="271">
        <v>99</v>
      </c>
      <c r="AK307" s="272" t="str">
        <f>IF(INDEX('ordem de passagem'!B$13:B$132,MATCH(ajuizamento!$AJ307,'ordem de passagem'!$A$13:$A$132))=0,"",INDEX('ordem de passagem'!B$13:B$132,MATCH(ajuizamento!$AJ307,'ordem de passagem'!$A$13:$A$132)))</f>
        <v/>
      </c>
      <c r="AL307" s="273" t="str">
        <f>IF(INDEX('ordem de passagem'!C$13:C$132,MATCH(ajuizamento!$AJ307,'ordem de passagem'!$A$13:$A$132))=0,"",INDEX('ordem de passagem'!C$13:C$132,MATCH(ajuizamento!$AJ307,'ordem de passagem'!$A$13:$A$132)))</f>
        <v/>
      </c>
      <c r="AM307" s="273"/>
      <c r="AN307" s="273"/>
      <c r="AO307" s="273"/>
      <c r="AP307" s="273"/>
      <c r="AQ307" s="273"/>
      <c r="AR307" s="273"/>
      <c r="AS307" s="274" t="str">
        <f>IF(INDEX('ordem de passagem'!D$13:D$132,MATCH(ajuizamento!$AJ307,'ordem de passagem'!$A$13:$A$132))=0,"",INDEX('ordem de passagem'!D$13:D$132,MATCH(ajuizamento!$AJ307,'ordem de passagem'!$A$13:$A$132)))</f>
        <v/>
      </c>
      <c r="AT307" s="274"/>
      <c r="AU307" s="274"/>
      <c r="AV307" s="274"/>
      <c r="AW307" s="274"/>
      <c r="AX307" s="274"/>
      <c r="AY307" s="274"/>
      <c r="AZ307" s="274" t="str">
        <f>IF(INDEX('ordem de passagem'!E$13:E$132,MATCH(ajuizamento!$AJ307,'ordem de passagem'!$A$13:$A$132))=0,"",INDEX('ordem de passagem'!E$13:E$132,MATCH(ajuizamento!$AJ307,'ordem de passagem'!$A$13:$A$132)))</f>
        <v/>
      </c>
      <c r="BA307" s="274"/>
      <c r="BB307" s="274"/>
      <c r="BC307" s="274"/>
      <c r="BD307" s="274"/>
      <c r="BE307" s="275" t="str">
        <f>IF(INDEX('ordem de passagem'!F$13:F$132,MATCH(ajuizamento!$AJ307,'ordem de passagem'!$A$13:$A$132))=0,"",INDEX('ordem de passagem'!F$13:F$132,MATCH(ajuizamento!$AJ307,'ordem de passagem'!$A$13:$A$132)))</f>
        <v/>
      </c>
      <c r="BF307" s="276"/>
      <c r="BG307" s="277"/>
      <c r="BH307" s="275" t="str">
        <f>IF(INDEX('ordem de passagem'!G$13:G$132,MATCH(ajuizamento!$AJ307,'ordem de passagem'!$A$13:$A$132))=0,"",INDEX('ordem de passagem'!G$13:G$132,MATCH(ajuizamento!$AJ307,'ordem de passagem'!$A$13:$A$132)))</f>
        <v/>
      </c>
      <c r="BI307" s="276"/>
      <c r="BJ307" s="276"/>
      <c r="BK307" s="277"/>
      <c r="BL307" s="74" t="str">
        <f>IF(AL307="","",AE307)</f>
        <v/>
      </c>
      <c r="BM307" s="162"/>
      <c r="BN307" s="162"/>
      <c r="BO307" s="162"/>
      <c r="BP307" s="162"/>
      <c r="BQ307" s="162"/>
      <c r="BR307" s="162"/>
      <c r="BS307" s="162"/>
      <c r="BT307" s="162"/>
      <c r="BU307" s="162"/>
      <c r="BV307" s="162"/>
      <c r="BW307" s="162"/>
      <c r="BX307" s="172"/>
      <c r="BY307" s="174" t="str">
        <f t="shared" si="1371"/>
        <v/>
      </c>
      <c r="BZ307" s="245" t="str">
        <f t="shared" si="1529"/>
        <v/>
      </c>
      <c r="CA307" s="263"/>
    </row>
    <row r="308" spans="1:79" ht="19.8" customHeight="1" x14ac:dyDescent="0.3">
      <c r="A308" s="154" t="str">
        <f t="shared" si="1372"/>
        <v>00:00:00,00</v>
      </c>
      <c r="B308" s="154" t="str">
        <f t="shared" si="1373"/>
        <v>00:00:00,00</v>
      </c>
      <c r="C308" s="154" t="str">
        <f t="shared" si="1374"/>
        <v>00:00:00,00</v>
      </c>
      <c r="D308" s="154" t="str">
        <f t="shared" si="1375"/>
        <v>00:00:00,00</v>
      </c>
      <c r="E308" s="154" t="str">
        <f t="shared" si="1376"/>
        <v>00:00:00,00</v>
      </c>
      <c r="F308" s="154" t="str">
        <f t="shared" si="1377"/>
        <v>00:00:00,00</v>
      </c>
      <c r="G308" s="154" t="str">
        <f t="shared" si="1378"/>
        <v>00:00:00,00</v>
      </c>
      <c r="H308" s="154" t="str">
        <f t="shared" si="1379"/>
        <v>00:00:00,00</v>
      </c>
      <c r="I308" s="154" t="str">
        <f t="shared" si="1380"/>
        <v>00:00:00,00</v>
      </c>
      <c r="J308" s="154" t="str">
        <f t="shared" si="1381"/>
        <v>00:00:00,00</v>
      </c>
      <c r="K308" s="154" t="str">
        <f t="shared" si="1382"/>
        <v>00:00:00,00</v>
      </c>
      <c r="L308" s="164">
        <f t="shared" si="1383"/>
        <v>0</v>
      </c>
      <c r="M308" s="164" t="str">
        <f t="shared" si="1384"/>
        <v>00</v>
      </c>
      <c r="N308" s="168">
        <f t="shared" si="1366"/>
        <v>0</v>
      </c>
      <c r="O308" s="164" t="str">
        <f t="shared" si="1385"/>
        <v/>
      </c>
      <c r="P308" s="171" t="str">
        <f t="shared" si="1367"/>
        <v>0:00,00</v>
      </c>
      <c r="Q308" s="171" t="str">
        <f t="shared" si="1368"/>
        <v>00:00,00</v>
      </c>
      <c r="R308" s="171" t="str">
        <f t="shared" si="1386"/>
        <v>00:00,</v>
      </c>
      <c r="S308" s="270"/>
      <c r="T308" s="270"/>
      <c r="U308" s="281"/>
      <c r="V308" s="281"/>
      <c r="W308" s="281"/>
      <c r="X308" s="281"/>
      <c r="Y308" s="264"/>
      <c r="Z308" s="264"/>
      <c r="AA308" s="264"/>
      <c r="AB308" s="264"/>
      <c r="AC308" s="65">
        <f t="shared" ref="AC308" si="1594">AJ307</f>
        <v>99</v>
      </c>
      <c r="AD308" s="65" t="str">
        <f t="shared" ref="AD308" si="1595">AK307</f>
        <v/>
      </c>
      <c r="AE308" s="65" t="s">
        <v>113</v>
      </c>
      <c r="AF308" s="246"/>
      <c r="AG308" s="246"/>
      <c r="AH308" s="246"/>
      <c r="AI308" s="244"/>
      <c r="AJ308" s="271"/>
      <c r="AK308" s="272"/>
      <c r="AL308" s="273"/>
      <c r="AM308" s="273"/>
      <c r="AN308" s="273"/>
      <c r="AO308" s="273"/>
      <c r="AP308" s="273"/>
      <c r="AQ308" s="273"/>
      <c r="AR308" s="273"/>
      <c r="AS308" s="274"/>
      <c r="AT308" s="274"/>
      <c r="AU308" s="274"/>
      <c r="AV308" s="274"/>
      <c r="AW308" s="274"/>
      <c r="AX308" s="274"/>
      <c r="AY308" s="274"/>
      <c r="AZ308" s="274"/>
      <c r="BA308" s="274"/>
      <c r="BB308" s="274"/>
      <c r="BC308" s="274"/>
      <c r="BD308" s="274"/>
      <c r="BE308" s="275"/>
      <c r="BF308" s="276"/>
      <c r="BG308" s="277"/>
      <c r="BH308" s="275"/>
      <c r="BI308" s="276"/>
      <c r="BJ308" s="276"/>
      <c r="BK308" s="277"/>
      <c r="BL308" s="74" t="str">
        <f>IF(AL307="","",AE308)</f>
        <v/>
      </c>
      <c r="BM308" s="163"/>
      <c r="BN308" s="163"/>
      <c r="BO308" s="163"/>
      <c r="BP308" s="163"/>
      <c r="BQ308" s="163"/>
      <c r="BR308" s="163"/>
      <c r="BS308" s="163"/>
      <c r="BT308" s="163"/>
      <c r="BU308" s="163"/>
      <c r="BV308" s="163"/>
      <c r="BW308" s="163"/>
      <c r="BX308" s="172"/>
      <c r="BY308" s="174" t="str">
        <f t="shared" si="1371"/>
        <v/>
      </c>
      <c r="BZ308" s="245"/>
      <c r="CA308" s="263"/>
    </row>
    <row r="309" spans="1:79" ht="19.8" customHeight="1" x14ac:dyDescent="0.3">
      <c r="A309" s="154" t="str">
        <f t="shared" si="1372"/>
        <v>00:00:00,00</v>
      </c>
      <c r="B309" s="154" t="str">
        <f t="shared" si="1373"/>
        <v>00:00:00,00</v>
      </c>
      <c r="C309" s="154" t="str">
        <f t="shared" si="1374"/>
        <v>00:00:00,00</v>
      </c>
      <c r="D309" s="154" t="str">
        <f t="shared" si="1375"/>
        <v>00:00:00,00</v>
      </c>
      <c r="E309" s="154" t="str">
        <f t="shared" si="1376"/>
        <v>00:00:00,00</v>
      </c>
      <c r="F309" s="154" t="str">
        <f t="shared" si="1377"/>
        <v>00:00:00,00</v>
      </c>
      <c r="G309" s="154" t="str">
        <f t="shared" si="1378"/>
        <v>00:00:00,00</v>
      </c>
      <c r="H309" s="154" t="str">
        <f t="shared" si="1379"/>
        <v>00:00:00,00</v>
      </c>
      <c r="I309" s="154" t="str">
        <f t="shared" si="1380"/>
        <v>00:00:00,00</v>
      </c>
      <c r="J309" s="154" t="str">
        <f t="shared" si="1381"/>
        <v>00:00:00,00</v>
      </c>
      <c r="K309" s="154" t="str">
        <f t="shared" si="1382"/>
        <v>00:00:00,00</v>
      </c>
      <c r="L309" s="164">
        <f t="shared" si="1383"/>
        <v>0</v>
      </c>
      <c r="M309" s="164" t="str">
        <f t="shared" si="1384"/>
        <v>00</v>
      </c>
      <c r="N309" s="168">
        <f t="shared" si="1366"/>
        <v>0</v>
      </c>
      <c r="O309" s="164" t="str">
        <f t="shared" si="1385"/>
        <v/>
      </c>
      <c r="P309" s="171" t="str">
        <f t="shared" si="1367"/>
        <v>0:00,00</v>
      </c>
      <c r="Q309" s="171" t="str">
        <f t="shared" si="1368"/>
        <v>00:00,00</v>
      </c>
      <c r="R309" s="171" t="str">
        <f t="shared" si="1386"/>
        <v>00:00,</v>
      </c>
      <c r="S309" s="270"/>
      <c r="T309" s="270"/>
      <c r="U309" s="281"/>
      <c r="V309" s="281"/>
      <c r="W309" s="281"/>
      <c r="X309" s="281"/>
      <c r="Y309" s="264"/>
      <c r="Z309" s="264"/>
      <c r="AA309" s="264"/>
      <c r="AB309" s="264"/>
      <c r="AC309" s="65">
        <f t="shared" ref="AC309" si="1596">AJ307</f>
        <v>99</v>
      </c>
      <c r="AD309" s="65" t="str">
        <f t="shared" ref="AD309" si="1597">AK307</f>
        <v/>
      </c>
      <c r="AE309" s="65" t="s">
        <v>114</v>
      </c>
      <c r="AF309" s="246"/>
      <c r="AG309" s="246"/>
      <c r="AH309" s="246"/>
      <c r="AI309" s="244"/>
      <c r="AJ309" s="271"/>
      <c r="AK309" s="272"/>
      <c r="AL309" s="273"/>
      <c r="AM309" s="273"/>
      <c r="AN309" s="273"/>
      <c r="AO309" s="273"/>
      <c r="AP309" s="273"/>
      <c r="AQ309" s="273"/>
      <c r="AR309" s="273"/>
      <c r="AS309" s="274"/>
      <c r="AT309" s="274"/>
      <c r="AU309" s="274"/>
      <c r="AV309" s="274"/>
      <c r="AW309" s="274"/>
      <c r="AX309" s="274"/>
      <c r="AY309" s="274"/>
      <c r="AZ309" s="274"/>
      <c r="BA309" s="274"/>
      <c r="BB309" s="274"/>
      <c r="BC309" s="274"/>
      <c r="BD309" s="274"/>
      <c r="BE309" s="278"/>
      <c r="BF309" s="279"/>
      <c r="BG309" s="280"/>
      <c r="BH309" s="278"/>
      <c r="BI309" s="279"/>
      <c r="BJ309" s="279"/>
      <c r="BK309" s="280"/>
      <c r="BL309" s="74" t="str">
        <f>IF(AL307="","",AE309)</f>
        <v/>
      </c>
      <c r="BM309" s="163"/>
      <c r="BN309" s="163"/>
      <c r="BO309" s="163"/>
      <c r="BP309" s="163"/>
      <c r="BQ309" s="163"/>
      <c r="BR309" s="163"/>
      <c r="BS309" s="163"/>
      <c r="BT309" s="163"/>
      <c r="BU309" s="163"/>
      <c r="BV309" s="163"/>
      <c r="BW309" s="163"/>
      <c r="BX309" s="172"/>
      <c r="BY309" s="174" t="str">
        <f t="shared" si="1371"/>
        <v/>
      </c>
      <c r="BZ309" s="245"/>
      <c r="CA309" s="263"/>
    </row>
    <row r="310" spans="1:79" ht="19.8" customHeight="1" x14ac:dyDescent="0.3">
      <c r="A310" s="154" t="str">
        <f t="shared" si="1372"/>
        <v>00:00:00,00</v>
      </c>
      <c r="B310" s="154" t="str">
        <f t="shared" si="1373"/>
        <v>00:00:00,00</v>
      </c>
      <c r="C310" s="154" t="str">
        <f t="shared" si="1374"/>
        <v>00:00:00,00</v>
      </c>
      <c r="D310" s="154" t="str">
        <f t="shared" si="1375"/>
        <v>00:00:00,00</v>
      </c>
      <c r="E310" s="154" t="str">
        <f t="shared" si="1376"/>
        <v>00:00:00,00</v>
      </c>
      <c r="F310" s="154" t="str">
        <f t="shared" si="1377"/>
        <v>00:00:00,00</v>
      </c>
      <c r="G310" s="154" t="str">
        <f t="shared" si="1378"/>
        <v>00:00:00,00</v>
      </c>
      <c r="H310" s="154" t="str">
        <f t="shared" si="1379"/>
        <v>00:00:00,00</v>
      </c>
      <c r="I310" s="154" t="str">
        <f t="shared" si="1380"/>
        <v>00:00:00,00</v>
      </c>
      <c r="J310" s="154" t="str">
        <f t="shared" si="1381"/>
        <v>00:00:00,00</v>
      </c>
      <c r="K310" s="154" t="str">
        <f t="shared" si="1382"/>
        <v>00:00:00,00</v>
      </c>
      <c r="L310" s="164">
        <f t="shared" si="1383"/>
        <v>0</v>
      </c>
      <c r="M310" s="164" t="str">
        <f t="shared" si="1384"/>
        <v>00</v>
      </c>
      <c r="N310" s="168">
        <f t="shared" si="1366"/>
        <v>0</v>
      </c>
      <c r="O310" s="164" t="str">
        <f t="shared" si="1385"/>
        <v/>
      </c>
      <c r="P310" s="171" t="str">
        <f t="shared" si="1367"/>
        <v>0:00,00</v>
      </c>
      <c r="Q310" s="171" t="str">
        <f t="shared" si="1368"/>
        <v>00:00,00</v>
      </c>
      <c r="R310" s="171" t="str">
        <f t="shared" si="1386"/>
        <v>00:00,</v>
      </c>
      <c r="S310" s="270" t="str">
        <f t="shared" ref="S310" si="1598">U310&amp;V310&amp;W310&amp;X310</f>
        <v/>
      </c>
      <c r="T310" s="270" t="str">
        <f>U310&amp;V310&amp;W310&amp;X310&amp;BE310&amp;BH310</f>
        <v/>
      </c>
      <c r="U310" s="281" t="str">
        <f t="shared" ref="U310" si="1599">IF(Y310="","",RANK(Y310,$Y$13:$Y$372,1))</f>
        <v/>
      </c>
      <c r="V310" s="281" t="str">
        <f t="shared" ref="V310" si="1600">IF(Z310="","",RANK(Z310,$Z$13:$Z$372,1))</f>
        <v/>
      </c>
      <c r="W310" s="281" t="str">
        <f t="shared" ref="W310" si="1601">IF(AA310="","",RANK(AA310,$AA$13:$AA$372,1))</f>
        <v/>
      </c>
      <c r="X310" s="281" t="str">
        <f t="shared" ref="X310" si="1602">IF(AB310="","",RANK(AB310,$AB$13:$AB$372,1))</f>
        <v/>
      </c>
      <c r="Y310" s="264" t="str">
        <f t="shared" ref="Y310:AB310" si="1603">IFERROR(IF(AND($BE310=Y$12,$BH310=Y$11),$BZ310,""),"")</f>
        <v/>
      </c>
      <c r="Z310" s="264" t="str">
        <f t="shared" si="1603"/>
        <v/>
      </c>
      <c r="AA310" s="264" t="str">
        <f t="shared" si="1603"/>
        <v/>
      </c>
      <c r="AB310" s="264" t="str">
        <f t="shared" si="1603"/>
        <v/>
      </c>
      <c r="AC310" s="65">
        <f t="shared" ref="AC310" si="1604">AJ310</f>
        <v>100</v>
      </c>
      <c r="AD310" s="65" t="str">
        <f t="shared" ref="AD310" si="1605">AK310</f>
        <v/>
      </c>
      <c r="AE310" s="65" t="s">
        <v>112</v>
      </c>
      <c r="AF310" s="246" t="str">
        <f t="shared" ref="AF310" si="1606">BY310</f>
        <v/>
      </c>
      <c r="AG310" s="246" t="str">
        <f t="shared" ref="AG310" si="1607">BY311</f>
        <v/>
      </c>
      <c r="AH310" s="246" t="str">
        <f t="shared" ref="AH310" si="1608">BY312</f>
        <v/>
      </c>
      <c r="AI310" s="244">
        <f t="shared" ref="AI310" si="1609">IF(BZ310="",0,1)</f>
        <v>0</v>
      </c>
      <c r="AJ310" s="271">
        <v>100</v>
      </c>
      <c r="AK310" s="272" t="str">
        <f>IF(INDEX('ordem de passagem'!B$13:B$132,MATCH(ajuizamento!$AJ310,'ordem de passagem'!$A$13:$A$132))=0,"",INDEX('ordem de passagem'!B$13:B$132,MATCH(ajuizamento!$AJ310,'ordem de passagem'!$A$13:$A$132)))</f>
        <v/>
      </c>
      <c r="AL310" s="273" t="str">
        <f>IF(INDEX('ordem de passagem'!C$13:C$132,MATCH(ajuizamento!$AJ310,'ordem de passagem'!$A$13:$A$132))=0,"",INDEX('ordem de passagem'!C$13:C$132,MATCH(ajuizamento!$AJ310,'ordem de passagem'!$A$13:$A$132)))</f>
        <v/>
      </c>
      <c r="AM310" s="273"/>
      <c r="AN310" s="273"/>
      <c r="AO310" s="273"/>
      <c r="AP310" s="273"/>
      <c r="AQ310" s="273"/>
      <c r="AR310" s="273"/>
      <c r="AS310" s="274" t="str">
        <f>IF(INDEX('ordem de passagem'!D$13:D$132,MATCH(ajuizamento!$AJ310,'ordem de passagem'!$A$13:$A$132))=0,"",INDEX('ordem de passagem'!D$13:D$132,MATCH(ajuizamento!$AJ310,'ordem de passagem'!$A$13:$A$132)))</f>
        <v/>
      </c>
      <c r="AT310" s="274"/>
      <c r="AU310" s="274"/>
      <c r="AV310" s="274"/>
      <c r="AW310" s="274"/>
      <c r="AX310" s="274"/>
      <c r="AY310" s="274"/>
      <c r="AZ310" s="274" t="str">
        <f>IF(INDEX('ordem de passagem'!E$13:E$132,MATCH(ajuizamento!$AJ310,'ordem de passagem'!$A$13:$A$132))=0,"",INDEX('ordem de passagem'!E$13:E$132,MATCH(ajuizamento!$AJ310,'ordem de passagem'!$A$13:$A$132)))</f>
        <v/>
      </c>
      <c r="BA310" s="274"/>
      <c r="BB310" s="274"/>
      <c r="BC310" s="274"/>
      <c r="BD310" s="274"/>
      <c r="BE310" s="275" t="str">
        <f>IF(INDEX('ordem de passagem'!F$13:F$132,MATCH(ajuizamento!$AJ310,'ordem de passagem'!$A$13:$A$132))=0,"",INDEX('ordem de passagem'!F$13:F$132,MATCH(ajuizamento!$AJ310,'ordem de passagem'!$A$13:$A$132)))</f>
        <v/>
      </c>
      <c r="BF310" s="276"/>
      <c r="BG310" s="277"/>
      <c r="BH310" s="275" t="str">
        <f>IF(INDEX('ordem de passagem'!G$13:G$132,MATCH(ajuizamento!$AJ310,'ordem de passagem'!$A$13:$A$132))=0,"",INDEX('ordem de passagem'!G$13:G$132,MATCH(ajuizamento!$AJ310,'ordem de passagem'!$A$13:$A$132)))</f>
        <v/>
      </c>
      <c r="BI310" s="276"/>
      <c r="BJ310" s="276"/>
      <c r="BK310" s="277"/>
      <c r="BL310" s="74" t="str">
        <f>IF(AL310="","",AE310)</f>
        <v/>
      </c>
      <c r="BM310" s="162"/>
      <c r="BN310" s="162"/>
      <c r="BO310" s="162"/>
      <c r="BP310" s="162"/>
      <c r="BQ310" s="162"/>
      <c r="BR310" s="162"/>
      <c r="BS310" s="162"/>
      <c r="BT310" s="162"/>
      <c r="BU310" s="162"/>
      <c r="BV310" s="162"/>
      <c r="BW310" s="162"/>
      <c r="BX310" s="172"/>
      <c r="BY310" s="174" t="str">
        <f t="shared" si="1371"/>
        <v/>
      </c>
      <c r="BZ310" s="245" t="str">
        <f t="shared" si="1529"/>
        <v/>
      </c>
      <c r="CA310" s="263"/>
    </row>
    <row r="311" spans="1:79" ht="19.8" customHeight="1" x14ac:dyDescent="0.3">
      <c r="A311" s="154" t="str">
        <f t="shared" si="1372"/>
        <v>00:00:00,00</v>
      </c>
      <c r="B311" s="154" t="str">
        <f t="shared" si="1373"/>
        <v>00:00:00,00</v>
      </c>
      <c r="C311" s="154" t="str">
        <f t="shared" si="1374"/>
        <v>00:00:00,00</v>
      </c>
      <c r="D311" s="154" t="str">
        <f t="shared" si="1375"/>
        <v>00:00:00,00</v>
      </c>
      <c r="E311" s="154" t="str">
        <f t="shared" si="1376"/>
        <v>00:00:00,00</v>
      </c>
      <c r="F311" s="154" t="str">
        <f t="shared" si="1377"/>
        <v>00:00:00,00</v>
      </c>
      <c r="G311" s="154" t="str">
        <f t="shared" si="1378"/>
        <v>00:00:00,00</v>
      </c>
      <c r="H311" s="154" t="str">
        <f t="shared" si="1379"/>
        <v>00:00:00,00</v>
      </c>
      <c r="I311" s="154" t="str">
        <f t="shared" si="1380"/>
        <v>00:00:00,00</v>
      </c>
      <c r="J311" s="154" t="str">
        <f t="shared" si="1381"/>
        <v>00:00:00,00</v>
      </c>
      <c r="K311" s="154" t="str">
        <f t="shared" si="1382"/>
        <v>00:00:00,00</v>
      </c>
      <c r="L311" s="164">
        <f t="shared" si="1383"/>
        <v>0</v>
      </c>
      <c r="M311" s="164" t="str">
        <f t="shared" si="1384"/>
        <v>00</v>
      </c>
      <c r="N311" s="168">
        <f t="shared" si="1366"/>
        <v>0</v>
      </c>
      <c r="O311" s="164" t="str">
        <f t="shared" si="1385"/>
        <v/>
      </c>
      <c r="P311" s="171" t="str">
        <f t="shared" si="1367"/>
        <v>0:00,00</v>
      </c>
      <c r="Q311" s="171" t="str">
        <f t="shared" si="1368"/>
        <v>00:00,00</v>
      </c>
      <c r="R311" s="171" t="str">
        <f t="shared" si="1386"/>
        <v>00:00,</v>
      </c>
      <c r="S311" s="270"/>
      <c r="T311" s="270"/>
      <c r="U311" s="281"/>
      <c r="V311" s="281"/>
      <c r="W311" s="281"/>
      <c r="X311" s="281"/>
      <c r="Y311" s="264"/>
      <c r="Z311" s="264"/>
      <c r="AA311" s="264"/>
      <c r="AB311" s="264"/>
      <c r="AC311" s="65">
        <f t="shared" ref="AC311" si="1610">AJ310</f>
        <v>100</v>
      </c>
      <c r="AD311" s="65" t="str">
        <f t="shared" ref="AD311" si="1611">AK310</f>
        <v/>
      </c>
      <c r="AE311" s="65" t="s">
        <v>113</v>
      </c>
      <c r="AF311" s="246"/>
      <c r="AG311" s="246"/>
      <c r="AH311" s="246"/>
      <c r="AI311" s="244"/>
      <c r="AJ311" s="271"/>
      <c r="AK311" s="272"/>
      <c r="AL311" s="273"/>
      <c r="AM311" s="273"/>
      <c r="AN311" s="273"/>
      <c r="AO311" s="273"/>
      <c r="AP311" s="273"/>
      <c r="AQ311" s="273"/>
      <c r="AR311" s="273"/>
      <c r="AS311" s="274"/>
      <c r="AT311" s="274"/>
      <c r="AU311" s="274"/>
      <c r="AV311" s="274"/>
      <c r="AW311" s="274"/>
      <c r="AX311" s="274"/>
      <c r="AY311" s="274"/>
      <c r="AZ311" s="274"/>
      <c r="BA311" s="274"/>
      <c r="BB311" s="274"/>
      <c r="BC311" s="274"/>
      <c r="BD311" s="274"/>
      <c r="BE311" s="275"/>
      <c r="BF311" s="276"/>
      <c r="BG311" s="277"/>
      <c r="BH311" s="275"/>
      <c r="BI311" s="276"/>
      <c r="BJ311" s="276"/>
      <c r="BK311" s="277"/>
      <c r="BL311" s="74" t="str">
        <f>IF(AL310="","",AE311)</f>
        <v/>
      </c>
      <c r="BM311" s="163"/>
      <c r="BN311" s="163"/>
      <c r="BO311" s="163"/>
      <c r="BP311" s="163"/>
      <c r="BQ311" s="163"/>
      <c r="BR311" s="163"/>
      <c r="BS311" s="163"/>
      <c r="BT311" s="163"/>
      <c r="BU311" s="163"/>
      <c r="BV311" s="163"/>
      <c r="BW311" s="163"/>
      <c r="BX311" s="172"/>
      <c r="BY311" s="174" t="str">
        <f t="shared" si="1371"/>
        <v/>
      </c>
      <c r="BZ311" s="245"/>
      <c r="CA311" s="263"/>
    </row>
    <row r="312" spans="1:79" ht="19.8" customHeight="1" x14ac:dyDescent="0.3">
      <c r="A312" s="154" t="str">
        <f t="shared" si="1372"/>
        <v>00:00:00,00</v>
      </c>
      <c r="B312" s="154" t="str">
        <f t="shared" si="1373"/>
        <v>00:00:00,00</v>
      </c>
      <c r="C312" s="154" t="str">
        <f t="shared" si="1374"/>
        <v>00:00:00,00</v>
      </c>
      <c r="D312" s="154" t="str">
        <f t="shared" si="1375"/>
        <v>00:00:00,00</v>
      </c>
      <c r="E312" s="154" t="str">
        <f t="shared" si="1376"/>
        <v>00:00:00,00</v>
      </c>
      <c r="F312" s="154" t="str">
        <f t="shared" si="1377"/>
        <v>00:00:00,00</v>
      </c>
      <c r="G312" s="154" t="str">
        <f t="shared" si="1378"/>
        <v>00:00:00,00</v>
      </c>
      <c r="H312" s="154" t="str">
        <f t="shared" si="1379"/>
        <v>00:00:00,00</v>
      </c>
      <c r="I312" s="154" t="str">
        <f t="shared" si="1380"/>
        <v>00:00:00,00</v>
      </c>
      <c r="J312" s="154" t="str">
        <f t="shared" si="1381"/>
        <v>00:00:00,00</v>
      </c>
      <c r="K312" s="154" t="str">
        <f t="shared" si="1382"/>
        <v>00:00:00,00</v>
      </c>
      <c r="L312" s="164">
        <f t="shared" si="1383"/>
        <v>0</v>
      </c>
      <c r="M312" s="164" t="str">
        <f t="shared" si="1384"/>
        <v>00</v>
      </c>
      <c r="N312" s="168">
        <f t="shared" si="1366"/>
        <v>0</v>
      </c>
      <c r="O312" s="164" t="str">
        <f t="shared" si="1385"/>
        <v/>
      </c>
      <c r="P312" s="171" t="str">
        <f t="shared" si="1367"/>
        <v>0:00,00</v>
      </c>
      <c r="Q312" s="171" t="str">
        <f t="shared" si="1368"/>
        <v>00:00,00</v>
      </c>
      <c r="R312" s="171" t="str">
        <f t="shared" si="1386"/>
        <v>00:00,</v>
      </c>
      <c r="S312" s="270"/>
      <c r="T312" s="270"/>
      <c r="U312" s="281"/>
      <c r="V312" s="281"/>
      <c r="W312" s="281"/>
      <c r="X312" s="281"/>
      <c r="Y312" s="264"/>
      <c r="Z312" s="264"/>
      <c r="AA312" s="264"/>
      <c r="AB312" s="264"/>
      <c r="AC312" s="65">
        <f t="shared" ref="AC312" si="1612">AJ310</f>
        <v>100</v>
      </c>
      <c r="AD312" s="65" t="str">
        <f t="shared" ref="AD312" si="1613">AK310</f>
        <v/>
      </c>
      <c r="AE312" s="65" t="s">
        <v>114</v>
      </c>
      <c r="AF312" s="246"/>
      <c r="AG312" s="246"/>
      <c r="AH312" s="246"/>
      <c r="AI312" s="244"/>
      <c r="AJ312" s="271"/>
      <c r="AK312" s="272"/>
      <c r="AL312" s="273"/>
      <c r="AM312" s="273"/>
      <c r="AN312" s="273"/>
      <c r="AO312" s="273"/>
      <c r="AP312" s="273"/>
      <c r="AQ312" s="273"/>
      <c r="AR312" s="273"/>
      <c r="AS312" s="274"/>
      <c r="AT312" s="274"/>
      <c r="AU312" s="274"/>
      <c r="AV312" s="274"/>
      <c r="AW312" s="274"/>
      <c r="AX312" s="274"/>
      <c r="AY312" s="274"/>
      <c r="AZ312" s="274"/>
      <c r="BA312" s="274"/>
      <c r="BB312" s="274"/>
      <c r="BC312" s="274"/>
      <c r="BD312" s="274"/>
      <c r="BE312" s="278"/>
      <c r="BF312" s="279"/>
      <c r="BG312" s="280"/>
      <c r="BH312" s="278"/>
      <c r="BI312" s="279"/>
      <c r="BJ312" s="279"/>
      <c r="BK312" s="280"/>
      <c r="BL312" s="74" t="str">
        <f>IF(AL310="","",AE312)</f>
        <v/>
      </c>
      <c r="BM312" s="163"/>
      <c r="BN312" s="163"/>
      <c r="BO312" s="163"/>
      <c r="BP312" s="163"/>
      <c r="BQ312" s="163"/>
      <c r="BR312" s="163"/>
      <c r="BS312" s="163"/>
      <c r="BT312" s="163"/>
      <c r="BU312" s="163"/>
      <c r="BV312" s="163"/>
      <c r="BW312" s="163"/>
      <c r="BX312" s="172"/>
      <c r="BY312" s="174" t="str">
        <f t="shared" si="1371"/>
        <v/>
      </c>
      <c r="BZ312" s="245"/>
      <c r="CA312" s="263"/>
    </row>
    <row r="313" spans="1:79" ht="19.8" customHeight="1" x14ac:dyDescent="0.3">
      <c r="A313" s="154" t="str">
        <f t="shared" si="1372"/>
        <v>00:00:00,00</v>
      </c>
      <c r="B313" s="154" t="str">
        <f t="shared" si="1373"/>
        <v>00:00:00,00</v>
      </c>
      <c r="C313" s="154" t="str">
        <f t="shared" si="1374"/>
        <v>00:00:00,00</v>
      </c>
      <c r="D313" s="154" t="str">
        <f t="shared" si="1375"/>
        <v>00:00:00,00</v>
      </c>
      <c r="E313" s="154" t="str">
        <f t="shared" si="1376"/>
        <v>00:00:00,00</v>
      </c>
      <c r="F313" s="154" t="str">
        <f t="shared" si="1377"/>
        <v>00:00:00,00</v>
      </c>
      <c r="G313" s="154" t="str">
        <f t="shared" si="1378"/>
        <v>00:00:00,00</v>
      </c>
      <c r="H313" s="154" t="str">
        <f t="shared" si="1379"/>
        <v>00:00:00,00</v>
      </c>
      <c r="I313" s="154" t="str">
        <f t="shared" si="1380"/>
        <v>00:00:00,00</v>
      </c>
      <c r="J313" s="154" t="str">
        <f t="shared" si="1381"/>
        <v>00:00:00,00</v>
      </c>
      <c r="K313" s="154" t="str">
        <f t="shared" si="1382"/>
        <v>00:00:00,00</v>
      </c>
      <c r="L313" s="164">
        <f t="shared" si="1383"/>
        <v>0</v>
      </c>
      <c r="M313" s="164" t="str">
        <f t="shared" si="1384"/>
        <v>00</v>
      </c>
      <c r="N313" s="168">
        <f t="shared" si="1366"/>
        <v>0</v>
      </c>
      <c r="O313" s="164" t="str">
        <f t="shared" si="1385"/>
        <v/>
      </c>
      <c r="P313" s="171" t="str">
        <f t="shared" si="1367"/>
        <v>0:00,00</v>
      </c>
      <c r="Q313" s="171" t="str">
        <f t="shared" si="1368"/>
        <v>00:00,00</v>
      </c>
      <c r="R313" s="171" t="str">
        <f t="shared" si="1386"/>
        <v>00:00,</v>
      </c>
      <c r="S313" s="270" t="str">
        <f t="shared" ref="S313" si="1614">U313&amp;V313&amp;W313&amp;X313</f>
        <v/>
      </c>
      <c r="T313" s="270" t="str">
        <f>U313&amp;V313&amp;W313&amp;X313&amp;BE313&amp;BH313</f>
        <v/>
      </c>
      <c r="U313" s="281" t="str">
        <f t="shared" ref="U313" si="1615">IF(Y313="","",RANK(Y313,$Y$13:$Y$372,1))</f>
        <v/>
      </c>
      <c r="V313" s="281" t="str">
        <f t="shared" ref="V313" si="1616">IF(Z313="","",RANK(Z313,$Z$13:$Z$372,1))</f>
        <v/>
      </c>
      <c r="W313" s="281" t="str">
        <f t="shared" ref="W313" si="1617">IF(AA313="","",RANK(AA313,$AA$13:$AA$372,1))</f>
        <v/>
      </c>
      <c r="X313" s="281" t="str">
        <f t="shared" ref="X313" si="1618">IF(AB313="","",RANK(AB313,$AB$13:$AB$372,1))</f>
        <v/>
      </c>
      <c r="Y313" s="264" t="str">
        <f t="shared" ref="Y313:AB313" si="1619">IFERROR(IF(AND($BE313=Y$12,$BH313=Y$11),$BZ313,""),"")</f>
        <v/>
      </c>
      <c r="Z313" s="264" t="str">
        <f t="shared" si="1619"/>
        <v/>
      </c>
      <c r="AA313" s="264" t="str">
        <f t="shared" si="1619"/>
        <v/>
      </c>
      <c r="AB313" s="264" t="str">
        <f t="shared" si="1619"/>
        <v/>
      </c>
      <c r="AC313" s="65">
        <f t="shared" ref="AC313" si="1620">AJ313</f>
        <v>101</v>
      </c>
      <c r="AD313" s="65" t="str">
        <f t="shared" ref="AD313" si="1621">AK313</f>
        <v/>
      </c>
      <c r="AE313" s="65" t="s">
        <v>112</v>
      </c>
      <c r="AF313" s="246" t="str">
        <f t="shared" ref="AF313" si="1622">BY313</f>
        <v/>
      </c>
      <c r="AG313" s="246" t="str">
        <f t="shared" ref="AG313" si="1623">BY314</f>
        <v/>
      </c>
      <c r="AH313" s="246" t="str">
        <f t="shared" ref="AH313" si="1624">BY315</f>
        <v/>
      </c>
      <c r="AI313" s="244">
        <f t="shared" ref="AI313" si="1625">IF(BZ313="",0,1)</f>
        <v>0</v>
      </c>
      <c r="AJ313" s="271">
        <v>101</v>
      </c>
      <c r="AK313" s="272" t="str">
        <f>IF(INDEX('ordem de passagem'!B$13:B$132,MATCH(ajuizamento!$AJ313,'ordem de passagem'!$A$13:$A$132))=0,"",INDEX('ordem de passagem'!B$13:B$132,MATCH(ajuizamento!$AJ313,'ordem de passagem'!$A$13:$A$132)))</f>
        <v/>
      </c>
      <c r="AL313" s="273" t="str">
        <f>IF(INDEX('ordem de passagem'!C$13:C$132,MATCH(ajuizamento!$AJ313,'ordem de passagem'!$A$13:$A$132))=0,"",INDEX('ordem de passagem'!C$13:C$132,MATCH(ajuizamento!$AJ313,'ordem de passagem'!$A$13:$A$132)))</f>
        <v/>
      </c>
      <c r="AM313" s="273"/>
      <c r="AN313" s="273"/>
      <c r="AO313" s="273"/>
      <c r="AP313" s="273"/>
      <c r="AQ313" s="273"/>
      <c r="AR313" s="273"/>
      <c r="AS313" s="274" t="str">
        <f>IF(INDEX('ordem de passagem'!D$13:D$132,MATCH(ajuizamento!$AJ313,'ordem de passagem'!$A$13:$A$132))=0,"",INDEX('ordem de passagem'!D$13:D$132,MATCH(ajuizamento!$AJ313,'ordem de passagem'!$A$13:$A$132)))</f>
        <v/>
      </c>
      <c r="AT313" s="274"/>
      <c r="AU313" s="274"/>
      <c r="AV313" s="274"/>
      <c r="AW313" s="274"/>
      <c r="AX313" s="274"/>
      <c r="AY313" s="274"/>
      <c r="AZ313" s="274" t="str">
        <f>IF(INDEX('ordem de passagem'!E$13:E$132,MATCH(ajuizamento!$AJ313,'ordem de passagem'!$A$13:$A$132))=0,"",INDEX('ordem de passagem'!E$13:E$132,MATCH(ajuizamento!$AJ313,'ordem de passagem'!$A$13:$A$132)))</f>
        <v/>
      </c>
      <c r="BA313" s="274"/>
      <c r="BB313" s="274"/>
      <c r="BC313" s="274"/>
      <c r="BD313" s="274"/>
      <c r="BE313" s="275" t="str">
        <f>IF(INDEX('ordem de passagem'!F$13:F$132,MATCH(ajuizamento!$AJ313,'ordem de passagem'!$A$13:$A$132))=0,"",INDEX('ordem de passagem'!F$13:F$132,MATCH(ajuizamento!$AJ313,'ordem de passagem'!$A$13:$A$132)))</f>
        <v/>
      </c>
      <c r="BF313" s="276"/>
      <c r="BG313" s="277"/>
      <c r="BH313" s="275" t="str">
        <f>IF(INDEX('ordem de passagem'!G$13:G$132,MATCH(ajuizamento!$AJ313,'ordem de passagem'!$A$13:$A$132))=0,"",INDEX('ordem de passagem'!G$13:G$132,MATCH(ajuizamento!$AJ313,'ordem de passagem'!$A$13:$A$132)))</f>
        <v/>
      </c>
      <c r="BI313" s="276"/>
      <c r="BJ313" s="276"/>
      <c r="BK313" s="277"/>
      <c r="BL313" s="74" t="str">
        <f>IF(AL313="","",AE313)</f>
        <v/>
      </c>
      <c r="BM313" s="162"/>
      <c r="BN313" s="162"/>
      <c r="BO313" s="162"/>
      <c r="BP313" s="162"/>
      <c r="BQ313" s="162"/>
      <c r="BR313" s="162"/>
      <c r="BS313" s="162"/>
      <c r="BT313" s="162"/>
      <c r="BU313" s="162"/>
      <c r="BV313" s="162"/>
      <c r="BW313" s="162"/>
      <c r="BX313" s="172"/>
      <c r="BY313" s="174" t="str">
        <f t="shared" si="1371"/>
        <v/>
      </c>
      <c r="BZ313" s="245" t="str">
        <f t="shared" si="1529"/>
        <v/>
      </c>
      <c r="CA313" s="263"/>
    </row>
    <row r="314" spans="1:79" ht="19.8" customHeight="1" x14ac:dyDescent="0.3">
      <c r="A314" s="154" t="str">
        <f t="shared" si="1372"/>
        <v>00:00:00,00</v>
      </c>
      <c r="B314" s="154" t="str">
        <f t="shared" si="1373"/>
        <v>00:00:00,00</v>
      </c>
      <c r="C314" s="154" t="str">
        <f t="shared" si="1374"/>
        <v>00:00:00,00</v>
      </c>
      <c r="D314" s="154" t="str">
        <f t="shared" si="1375"/>
        <v>00:00:00,00</v>
      </c>
      <c r="E314" s="154" t="str">
        <f t="shared" si="1376"/>
        <v>00:00:00,00</v>
      </c>
      <c r="F314" s="154" t="str">
        <f t="shared" si="1377"/>
        <v>00:00:00,00</v>
      </c>
      <c r="G314" s="154" t="str">
        <f t="shared" si="1378"/>
        <v>00:00:00,00</v>
      </c>
      <c r="H314" s="154" t="str">
        <f t="shared" si="1379"/>
        <v>00:00:00,00</v>
      </c>
      <c r="I314" s="154" t="str">
        <f t="shared" si="1380"/>
        <v>00:00:00,00</v>
      </c>
      <c r="J314" s="154" t="str">
        <f t="shared" si="1381"/>
        <v>00:00:00,00</v>
      </c>
      <c r="K314" s="154" t="str">
        <f t="shared" si="1382"/>
        <v>00:00:00,00</v>
      </c>
      <c r="L314" s="164">
        <f t="shared" si="1383"/>
        <v>0</v>
      </c>
      <c r="M314" s="164" t="str">
        <f t="shared" si="1384"/>
        <v>00</v>
      </c>
      <c r="N314" s="168">
        <f t="shared" si="1366"/>
        <v>0</v>
      </c>
      <c r="O314" s="164" t="str">
        <f t="shared" si="1385"/>
        <v/>
      </c>
      <c r="P314" s="171" t="str">
        <f t="shared" si="1367"/>
        <v>0:00,00</v>
      </c>
      <c r="Q314" s="171" t="str">
        <f t="shared" si="1368"/>
        <v>00:00,00</v>
      </c>
      <c r="R314" s="171" t="str">
        <f t="shared" si="1386"/>
        <v>00:00,</v>
      </c>
      <c r="S314" s="270"/>
      <c r="T314" s="270"/>
      <c r="U314" s="281"/>
      <c r="V314" s="281"/>
      <c r="W314" s="281"/>
      <c r="X314" s="281"/>
      <c r="Y314" s="264"/>
      <c r="Z314" s="264"/>
      <c r="AA314" s="264"/>
      <c r="AB314" s="264"/>
      <c r="AC314" s="65">
        <f t="shared" ref="AC314" si="1626">AJ313</f>
        <v>101</v>
      </c>
      <c r="AD314" s="65" t="str">
        <f t="shared" ref="AD314" si="1627">AK313</f>
        <v/>
      </c>
      <c r="AE314" s="65" t="s">
        <v>113</v>
      </c>
      <c r="AF314" s="246"/>
      <c r="AG314" s="246"/>
      <c r="AH314" s="246"/>
      <c r="AI314" s="244"/>
      <c r="AJ314" s="271"/>
      <c r="AK314" s="272"/>
      <c r="AL314" s="273"/>
      <c r="AM314" s="273"/>
      <c r="AN314" s="273"/>
      <c r="AO314" s="273"/>
      <c r="AP314" s="273"/>
      <c r="AQ314" s="273"/>
      <c r="AR314" s="273"/>
      <c r="AS314" s="274"/>
      <c r="AT314" s="274"/>
      <c r="AU314" s="274"/>
      <c r="AV314" s="274"/>
      <c r="AW314" s="274"/>
      <c r="AX314" s="274"/>
      <c r="AY314" s="274"/>
      <c r="AZ314" s="274"/>
      <c r="BA314" s="274"/>
      <c r="BB314" s="274"/>
      <c r="BC314" s="274"/>
      <c r="BD314" s="274"/>
      <c r="BE314" s="275"/>
      <c r="BF314" s="276"/>
      <c r="BG314" s="277"/>
      <c r="BH314" s="275"/>
      <c r="BI314" s="276"/>
      <c r="BJ314" s="276"/>
      <c r="BK314" s="277"/>
      <c r="BL314" s="74" t="str">
        <f>IF(AL313="","",AE314)</f>
        <v/>
      </c>
      <c r="BM314" s="163"/>
      <c r="BN314" s="163"/>
      <c r="BO314" s="163"/>
      <c r="BP314" s="163"/>
      <c r="BQ314" s="163"/>
      <c r="BR314" s="163"/>
      <c r="BS314" s="163"/>
      <c r="BT314" s="163"/>
      <c r="BU314" s="163"/>
      <c r="BV314" s="163"/>
      <c r="BW314" s="163"/>
      <c r="BX314" s="172"/>
      <c r="BY314" s="174" t="str">
        <f t="shared" si="1371"/>
        <v/>
      </c>
      <c r="BZ314" s="245"/>
      <c r="CA314" s="263"/>
    </row>
    <row r="315" spans="1:79" ht="19.8" customHeight="1" x14ac:dyDescent="0.3">
      <c r="A315" s="154" t="str">
        <f t="shared" si="1372"/>
        <v>00:00:00,00</v>
      </c>
      <c r="B315" s="154" t="str">
        <f t="shared" si="1373"/>
        <v>00:00:00,00</v>
      </c>
      <c r="C315" s="154" t="str">
        <f t="shared" si="1374"/>
        <v>00:00:00,00</v>
      </c>
      <c r="D315" s="154" t="str">
        <f t="shared" si="1375"/>
        <v>00:00:00,00</v>
      </c>
      <c r="E315" s="154" t="str">
        <f t="shared" si="1376"/>
        <v>00:00:00,00</v>
      </c>
      <c r="F315" s="154" t="str">
        <f t="shared" si="1377"/>
        <v>00:00:00,00</v>
      </c>
      <c r="G315" s="154" t="str">
        <f t="shared" si="1378"/>
        <v>00:00:00,00</v>
      </c>
      <c r="H315" s="154" t="str">
        <f t="shared" si="1379"/>
        <v>00:00:00,00</v>
      </c>
      <c r="I315" s="154" t="str">
        <f t="shared" si="1380"/>
        <v>00:00:00,00</v>
      </c>
      <c r="J315" s="154" t="str">
        <f t="shared" si="1381"/>
        <v>00:00:00,00</v>
      </c>
      <c r="K315" s="154" t="str">
        <f t="shared" si="1382"/>
        <v>00:00:00,00</v>
      </c>
      <c r="L315" s="164">
        <f t="shared" si="1383"/>
        <v>0</v>
      </c>
      <c r="M315" s="164" t="str">
        <f t="shared" si="1384"/>
        <v>00</v>
      </c>
      <c r="N315" s="168">
        <f t="shared" si="1366"/>
        <v>0</v>
      </c>
      <c r="O315" s="164" t="str">
        <f t="shared" si="1385"/>
        <v/>
      </c>
      <c r="P315" s="171" t="str">
        <f t="shared" si="1367"/>
        <v>0:00,00</v>
      </c>
      <c r="Q315" s="171" t="str">
        <f t="shared" si="1368"/>
        <v>00:00,00</v>
      </c>
      <c r="R315" s="171" t="str">
        <f t="shared" si="1386"/>
        <v>00:00,</v>
      </c>
      <c r="S315" s="270"/>
      <c r="T315" s="270"/>
      <c r="U315" s="281"/>
      <c r="V315" s="281"/>
      <c r="W315" s="281"/>
      <c r="X315" s="281"/>
      <c r="Y315" s="264"/>
      <c r="Z315" s="264"/>
      <c r="AA315" s="264"/>
      <c r="AB315" s="264"/>
      <c r="AC315" s="65">
        <f t="shared" ref="AC315" si="1628">AJ313</f>
        <v>101</v>
      </c>
      <c r="AD315" s="65" t="str">
        <f t="shared" ref="AD315" si="1629">AK313</f>
        <v/>
      </c>
      <c r="AE315" s="65" t="s">
        <v>114</v>
      </c>
      <c r="AF315" s="246"/>
      <c r="AG315" s="246"/>
      <c r="AH315" s="246"/>
      <c r="AI315" s="244"/>
      <c r="AJ315" s="271"/>
      <c r="AK315" s="272"/>
      <c r="AL315" s="273"/>
      <c r="AM315" s="273"/>
      <c r="AN315" s="273"/>
      <c r="AO315" s="273"/>
      <c r="AP315" s="273"/>
      <c r="AQ315" s="273"/>
      <c r="AR315" s="273"/>
      <c r="AS315" s="274"/>
      <c r="AT315" s="274"/>
      <c r="AU315" s="274"/>
      <c r="AV315" s="274"/>
      <c r="AW315" s="274"/>
      <c r="AX315" s="274"/>
      <c r="AY315" s="274"/>
      <c r="AZ315" s="274"/>
      <c r="BA315" s="274"/>
      <c r="BB315" s="274"/>
      <c r="BC315" s="274"/>
      <c r="BD315" s="274"/>
      <c r="BE315" s="278"/>
      <c r="BF315" s="279"/>
      <c r="BG315" s="280"/>
      <c r="BH315" s="278"/>
      <c r="BI315" s="279"/>
      <c r="BJ315" s="279"/>
      <c r="BK315" s="280"/>
      <c r="BL315" s="74" t="str">
        <f>IF(AL313="","",AE315)</f>
        <v/>
      </c>
      <c r="BM315" s="163"/>
      <c r="BN315" s="163"/>
      <c r="BO315" s="163"/>
      <c r="BP315" s="163"/>
      <c r="BQ315" s="163"/>
      <c r="BR315" s="163"/>
      <c r="BS315" s="163"/>
      <c r="BT315" s="163"/>
      <c r="BU315" s="163"/>
      <c r="BV315" s="163"/>
      <c r="BW315" s="163"/>
      <c r="BX315" s="172"/>
      <c r="BY315" s="174" t="str">
        <f t="shared" si="1371"/>
        <v/>
      </c>
      <c r="BZ315" s="245"/>
      <c r="CA315" s="263"/>
    </row>
    <row r="316" spans="1:79" ht="19.8" customHeight="1" x14ac:dyDescent="0.3">
      <c r="A316" s="154" t="str">
        <f t="shared" si="1372"/>
        <v>00:00:00,00</v>
      </c>
      <c r="B316" s="154" t="str">
        <f t="shared" si="1373"/>
        <v>00:00:00,00</v>
      </c>
      <c r="C316" s="154" t="str">
        <f t="shared" si="1374"/>
        <v>00:00:00,00</v>
      </c>
      <c r="D316" s="154" t="str">
        <f t="shared" si="1375"/>
        <v>00:00:00,00</v>
      </c>
      <c r="E316" s="154" t="str">
        <f t="shared" si="1376"/>
        <v>00:00:00,00</v>
      </c>
      <c r="F316" s="154" t="str">
        <f t="shared" si="1377"/>
        <v>00:00:00,00</v>
      </c>
      <c r="G316" s="154" t="str">
        <f t="shared" si="1378"/>
        <v>00:00:00,00</v>
      </c>
      <c r="H316" s="154" t="str">
        <f t="shared" si="1379"/>
        <v>00:00:00,00</v>
      </c>
      <c r="I316" s="154" t="str">
        <f t="shared" si="1380"/>
        <v>00:00:00,00</v>
      </c>
      <c r="J316" s="154" t="str">
        <f t="shared" si="1381"/>
        <v>00:00:00,00</v>
      </c>
      <c r="K316" s="154" t="str">
        <f t="shared" si="1382"/>
        <v>00:00:00,00</v>
      </c>
      <c r="L316" s="164">
        <f t="shared" si="1383"/>
        <v>0</v>
      </c>
      <c r="M316" s="164" t="str">
        <f t="shared" si="1384"/>
        <v>00</v>
      </c>
      <c r="N316" s="168">
        <f t="shared" si="1366"/>
        <v>0</v>
      </c>
      <c r="O316" s="164" t="str">
        <f t="shared" si="1385"/>
        <v/>
      </c>
      <c r="P316" s="171" t="str">
        <f t="shared" si="1367"/>
        <v>0:00,00</v>
      </c>
      <c r="Q316" s="171" t="str">
        <f t="shared" si="1368"/>
        <v>00:00,00</v>
      </c>
      <c r="R316" s="171" t="str">
        <f t="shared" si="1386"/>
        <v>00:00,</v>
      </c>
      <c r="S316" s="270" t="str">
        <f t="shared" ref="S316" si="1630">U316&amp;V316&amp;W316&amp;X316</f>
        <v/>
      </c>
      <c r="T316" s="270" t="str">
        <f>U316&amp;V316&amp;W316&amp;X316&amp;BE316&amp;BH316</f>
        <v/>
      </c>
      <c r="U316" s="281" t="str">
        <f t="shared" ref="U316" si="1631">IF(Y316="","",RANK(Y316,$Y$13:$Y$372,1))</f>
        <v/>
      </c>
      <c r="V316" s="281" t="str">
        <f t="shared" ref="V316" si="1632">IF(Z316="","",RANK(Z316,$Z$13:$Z$372,1))</f>
        <v/>
      </c>
      <c r="W316" s="281" t="str">
        <f t="shared" ref="W316" si="1633">IF(AA316="","",RANK(AA316,$AA$13:$AA$372,1))</f>
        <v/>
      </c>
      <c r="X316" s="281" t="str">
        <f t="shared" ref="X316" si="1634">IF(AB316="","",RANK(AB316,$AB$13:$AB$372,1))</f>
        <v/>
      </c>
      <c r="Y316" s="264" t="str">
        <f t="shared" ref="Y316:AB316" si="1635">IFERROR(IF(AND($BE316=Y$12,$BH316=Y$11),$BZ316,""),"")</f>
        <v/>
      </c>
      <c r="Z316" s="264" t="str">
        <f t="shared" si="1635"/>
        <v/>
      </c>
      <c r="AA316" s="264" t="str">
        <f t="shared" si="1635"/>
        <v/>
      </c>
      <c r="AB316" s="264" t="str">
        <f t="shared" si="1635"/>
        <v/>
      </c>
      <c r="AC316" s="65">
        <f t="shared" ref="AC316" si="1636">AJ316</f>
        <v>102</v>
      </c>
      <c r="AD316" s="65" t="str">
        <f t="shared" ref="AD316" si="1637">AK316</f>
        <v/>
      </c>
      <c r="AE316" s="65" t="s">
        <v>112</v>
      </c>
      <c r="AF316" s="246" t="str">
        <f t="shared" ref="AF316" si="1638">BY316</f>
        <v/>
      </c>
      <c r="AG316" s="246" t="str">
        <f t="shared" ref="AG316" si="1639">BY317</f>
        <v/>
      </c>
      <c r="AH316" s="246" t="str">
        <f t="shared" ref="AH316" si="1640">BY318</f>
        <v/>
      </c>
      <c r="AI316" s="244">
        <f t="shared" ref="AI316" si="1641">IF(BZ316="",0,1)</f>
        <v>0</v>
      </c>
      <c r="AJ316" s="271">
        <v>102</v>
      </c>
      <c r="AK316" s="272" t="str">
        <f>IF(INDEX('ordem de passagem'!B$13:B$132,MATCH(ajuizamento!$AJ316,'ordem de passagem'!$A$13:$A$132))=0,"",INDEX('ordem de passagem'!B$13:B$132,MATCH(ajuizamento!$AJ316,'ordem de passagem'!$A$13:$A$132)))</f>
        <v/>
      </c>
      <c r="AL316" s="273" t="str">
        <f>IF(INDEX('ordem de passagem'!C$13:C$132,MATCH(ajuizamento!$AJ316,'ordem de passagem'!$A$13:$A$132))=0,"",INDEX('ordem de passagem'!C$13:C$132,MATCH(ajuizamento!$AJ316,'ordem de passagem'!$A$13:$A$132)))</f>
        <v/>
      </c>
      <c r="AM316" s="273"/>
      <c r="AN316" s="273"/>
      <c r="AO316" s="273"/>
      <c r="AP316" s="273"/>
      <c r="AQ316" s="273"/>
      <c r="AR316" s="273"/>
      <c r="AS316" s="274" t="str">
        <f>IF(INDEX('ordem de passagem'!D$13:D$132,MATCH(ajuizamento!$AJ316,'ordem de passagem'!$A$13:$A$132))=0,"",INDEX('ordem de passagem'!D$13:D$132,MATCH(ajuizamento!$AJ316,'ordem de passagem'!$A$13:$A$132)))</f>
        <v/>
      </c>
      <c r="AT316" s="274"/>
      <c r="AU316" s="274"/>
      <c r="AV316" s="274"/>
      <c r="AW316" s="274"/>
      <c r="AX316" s="274"/>
      <c r="AY316" s="274"/>
      <c r="AZ316" s="274" t="str">
        <f>IF(INDEX('ordem de passagem'!E$13:E$132,MATCH(ajuizamento!$AJ316,'ordem de passagem'!$A$13:$A$132))=0,"",INDEX('ordem de passagem'!E$13:E$132,MATCH(ajuizamento!$AJ316,'ordem de passagem'!$A$13:$A$132)))</f>
        <v/>
      </c>
      <c r="BA316" s="274"/>
      <c r="BB316" s="274"/>
      <c r="BC316" s="274"/>
      <c r="BD316" s="274"/>
      <c r="BE316" s="275" t="str">
        <f>IF(INDEX('ordem de passagem'!F$13:F$132,MATCH(ajuizamento!$AJ316,'ordem de passagem'!$A$13:$A$132))=0,"",INDEX('ordem de passagem'!F$13:F$132,MATCH(ajuizamento!$AJ316,'ordem de passagem'!$A$13:$A$132)))</f>
        <v/>
      </c>
      <c r="BF316" s="276"/>
      <c r="BG316" s="277"/>
      <c r="BH316" s="275" t="str">
        <f>IF(INDEX('ordem de passagem'!G$13:G$132,MATCH(ajuizamento!$AJ316,'ordem de passagem'!$A$13:$A$132))=0,"",INDEX('ordem de passagem'!G$13:G$132,MATCH(ajuizamento!$AJ316,'ordem de passagem'!$A$13:$A$132)))</f>
        <v/>
      </c>
      <c r="BI316" s="276"/>
      <c r="BJ316" s="276"/>
      <c r="BK316" s="277"/>
      <c r="BL316" s="74" t="str">
        <f>IF(AL316="","",AE316)</f>
        <v/>
      </c>
      <c r="BM316" s="162"/>
      <c r="BN316" s="162"/>
      <c r="BO316" s="162"/>
      <c r="BP316" s="162"/>
      <c r="BQ316" s="162"/>
      <c r="BR316" s="162"/>
      <c r="BS316" s="162"/>
      <c r="BT316" s="162"/>
      <c r="BU316" s="162"/>
      <c r="BV316" s="162"/>
      <c r="BW316" s="162"/>
      <c r="BX316" s="172"/>
      <c r="BY316" s="174" t="str">
        <f t="shared" si="1371"/>
        <v/>
      </c>
      <c r="BZ316" s="245" t="str">
        <f t="shared" si="1529"/>
        <v/>
      </c>
      <c r="CA316" s="263"/>
    </row>
    <row r="317" spans="1:79" ht="19.8" customHeight="1" x14ac:dyDescent="0.3">
      <c r="A317" s="154" t="str">
        <f t="shared" si="1372"/>
        <v>00:00:00,00</v>
      </c>
      <c r="B317" s="154" t="str">
        <f t="shared" si="1373"/>
        <v>00:00:00,00</v>
      </c>
      <c r="C317" s="154" t="str">
        <f t="shared" si="1374"/>
        <v>00:00:00,00</v>
      </c>
      <c r="D317" s="154" t="str">
        <f t="shared" si="1375"/>
        <v>00:00:00,00</v>
      </c>
      <c r="E317" s="154" t="str">
        <f t="shared" si="1376"/>
        <v>00:00:00,00</v>
      </c>
      <c r="F317" s="154" t="str">
        <f t="shared" si="1377"/>
        <v>00:00:00,00</v>
      </c>
      <c r="G317" s="154" t="str">
        <f t="shared" si="1378"/>
        <v>00:00:00,00</v>
      </c>
      <c r="H317" s="154" t="str">
        <f t="shared" si="1379"/>
        <v>00:00:00,00</v>
      </c>
      <c r="I317" s="154" t="str">
        <f t="shared" si="1380"/>
        <v>00:00:00,00</v>
      </c>
      <c r="J317" s="154" t="str">
        <f t="shared" si="1381"/>
        <v>00:00:00,00</v>
      </c>
      <c r="K317" s="154" t="str">
        <f t="shared" si="1382"/>
        <v>00:00:00,00</v>
      </c>
      <c r="L317" s="164">
        <f t="shared" si="1383"/>
        <v>0</v>
      </c>
      <c r="M317" s="164" t="str">
        <f t="shared" si="1384"/>
        <v>00</v>
      </c>
      <c r="N317" s="168">
        <f t="shared" si="1366"/>
        <v>0</v>
      </c>
      <c r="O317" s="164" t="str">
        <f t="shared" si="1385"/>
        <v/>
      </c>
      <c r="P317" s="171" t="str">
        <f t="shared" si="1367"/>
        <v>0:00,00</v>
      </c>
      <c r="Q317" s="171" t="str">
        <f t="shared" si="1368"/>
        <v>00:00,00</v>
      </c>
      <c r="R317" s="171" t="str">
        <f t="shared" si="1386"/>
        <v>00:00,</v>
      </c>
      <c r="S317" s="270"/>
      <c r="T317" s="270"/>
      <c r="U317" s="281"/>
      <c r="V317" s="281"/>
      <c r="W317" s="281"/>
      <c r="X317" s="281"/>
      <c r="Y317" s="264"/>
      <c r="Z317" s="264"/>
      <c r="AA317" s="264"/>
      <c r="AB317" s="264"/>
      <c r="AC317" s="65">
        <f t="shared" ref="AC317" si="1642">AJ316</f>
        <v>102</v>
      </c>
      <c r="AD317" s="65" t="str">
        <f t="shared" ref="AD317" si="1643">AK316</f>
        <v/>
      </c>
      <c r="AE317" s="65" t="s">
        <v>113</v>
      </c>
      <c r="AF317" s="246"/>
      <c r="AG317" s="246"/>
      <c r="AH317" s="246"/>
      <c r="AI317" s="244"/>
      <c r="AJ317" s="271"/>
      <c r="AK317" s="272"/>
      <c r="AL317" s="273"/>
      <c r="AM317" s="273"/>
      <c r="AN317" s="273"/>
      <c r="AO317" s="273"/>
      <c r="AP317" s="273"/>
      <c r="AQ317" s="273"/>
      <c r="AR317" s="273"/>
      <c r="AS317" s="274"/>
      <c r="AT317" s="274"/>
      <c r="AU317" s="274"/>
      <c r="AV317" s="274"/>
      <c r="AW317" s="274"/>
      <c r="AX317" s="274"/>
      <c r="AY317" s="274"/>
      <c r="AZ317" s="274"/>
      <c r="BA317" s="274"/>
      <c r="BB317" s="274"/>
      <c r="BC317" s="274"/>
      <c r="BD317" s="274"/>
      <c r="BE317" s="275"/>
      <c r="BF317" s="276"/>
      <c r="BG317" s="277"/>
      <c r="BH317" s="275"/>
      <c r="BI317" s="276"/>
      <c r="BJ317" s="276"/>
      <c r="BK317" s="277"/>
      <c r="BL317" s="74" t="str">
        <f>IF(AL316="","",AE317)</f>
        <v/>
      </c>
      <c r="BM317" s="163"/>
      <c r="BN317" s="163"/>
      <c r="BO317" s="163"/>
      <c r="BP317" s="163"/>
      <c r="BQ317" s="163"/>
      <c r="BR317" s="163"/>
      <c r="BS317" s="163"/>
      <c r="BT317" s="163"/>
      <c r="BU317" s="163"/>
      <c r="BV317" s="163"/>
      <c r="BW317" s="163"/>
      <c r="BX317" s="172"/>
      <c r="BY317" s="174" t="str">
        <f t="shared" si="1371"/>
        <v/>
      </c>
      <c r="BZ317" s="245"/>
      <c r="CA317" s="263"/>
    </row>
    <row r="318" spans="1:79" ht="19.8" customHeight="1" x14ac:dyDescent="0.3">
      <c r="A318" s="154" t="str">
        <f t="shared" si="1372"/>
        <v>00:00:00,00</v>
      </c>
      <c r="B318" s="154" t="str">
        <f t="shared" si="1373"/>
        <v>00:00:00,00</v>
      </c>
      <c r="C318" s="154" t="str">
        <f t="shared" si="1374"/>
        <v>00:00:00,00</v>
      </c>
      <c r="D318" s="154" t="str">
        <f t="shared" si="1375"/>
        <v>00:00:00,00</v>
      </c>
      <c r="E318" s="154" t="str">
        <f t="shared" si="1376"/>
        <v>00:00:00,00</v>
      </c>
      <c r="F318" s="154" t="str">
        <f t="shared" si="1377"/>
        <v>00:00:00,00</v>
      </c>
      <c r="G318" s="154" t="str">
        <f t="shared" si="1378"/>
        <v>00:00:00,00</v>
      </c>
      <c r="H318" s="154" t="str">
        <f t="shared" si="1379"/>
        <v>00:00:00,00</v>
      </c>
      <c r="I318" s="154" t="str">
        <f t="shared" si="1380"/>
        <v>00:00:00,00</v>
      </c>
      <c r="J318" s="154" t="str">
        <f t="shared" si="1381"/>
        <v>00:00:00,00</v>
      </c>
      <c r="K318" s="154" t="str">
        <f t="shared" si="1382"/>
        <v>00:00:00,00</v>
      </c>
      <c r="L318" s="164">
        <f t="shared" si="1383"/>
        <v>0</v>
      </c>
      <c r="M318" s="164" t="str">
        <f t="shared" si="1384"/>
        <v>00</v>
      </c>
      <c r="N318" s="168">
        <f t="shared" si="1366"/>
        <v>0</v>
      </c>
      <c r="O318" s="164" t="str">
        <f t="shared" si="1385"/>
        <v/>
      </c>
      <c r="P318" s="171" t="str">
        <f t="shared" si="1367"/>
        <v>0:00,00</v>
      </c>
      <c r="Q318" s="171" t="str">
        <f t="shared" si="1368"/>
        <v>00:00,00</v>
      </c>
      <c r="R318" s="171" t="str">
        <f t="shared" si="1386"/>
        <v>00:00,</v>
      </c>
      <c r="S318" s="270"/>
      <c r="T318" s="270"/>
      <c r="U318" s="281"/>
      <c r="V318" s="281"/>
      <c r="W318" s="281"/>
      <c r="X318" s="281"/>
      <c r="Y318" s="264"/>
      <c r="Z318" s="264"/>
      <c r="AA318" s="264"/>
      <c r="AB318" s="264"/>
      <c r="AC318" s="65">
        <f t="shared" ref="AC318" si="1644">AJ316</f>
        <v>102</v>
      </c>
      <c r="AD318" s="65" t="str">
        <f t="shared" ref="AD318" si="1645">AK316</f>
        <v/>
      </c>
      <c r="AE318" s="65" t="s">
        <v>114</v>
      </c>
      <c r="AF318" s="246"/>
      <c r="AG318" s="246"/>
      <c r="AH318" s="246"/>
      <c r="AI318" s="244"/>
      <c r="AJ318" s="271"/>
      <c r="AK318" s="272"/>
      <c r="AL318" s="273"/>
      <c r="AM318" s="273"/>
      <c r="AN318" s="273"/>
      <c r="AO318" s="273"/>
      <c r="AP318" s="273"/>
      <c r="AQ318" s="273"/>
      <c r="AR318" s="273"/>
      <c r="AS318" s="274"/>
      <c r="AT318" s="274"/>
      <c r="AU318" s="274"/>
      <c r="AV318" s="274"/>
      <c r="AW318" s="274"/>
      <c r="AX318" s="274"/>
      <c r="AY318" s="274"/>
      <c r="AZ318" s="274"/>
      <c r="BA318" s="274"/>
      <c r="BB318" s="274"/>
      <c r="BC318" s="274"/>
      <c r="BD318" s="274"/>
      <c r="BE318" s="278"/>
      <c r="BF318" s="279"/>
      <c r="BG318" s="280"/>
      <c r="BH318" s="278"/>
      <c r="BI318" s="279"/>
      <c r="BJ318" s="279"/>
      <c r="BK318" s="280"/>
      <c r="BL318" s="74" t="str">
        <f>IF(AL316="","",AE318)</f>
        <v/>
      </c>
      <c r="BM318" s="163"/>
      <c r="BN318" s="163"/>
      <c r="BO318" s="163"/>
      <c r="BP318" s="163"/>
      <c r="BQ318" s="163"/>
      <c r="BR318" s="163"/>
      <c r="BS318" s="163"/>
      <c r="BT318" s="163"/>
      <c r="BU318" s="163"/>
      <c r="BV318" s="163"/>
      <c r="BW318" s="163"/>
      <c r="BX318" s="172"/>
      <c r="BY318" s="174" t="str">
        <f t="shared" si="1371"/>
        <v/>
      </c>
      <c r="BZ318" s="245"/>
      <c r="CA318" s="263"/>
    </row>
    <row r="319" spans="1:79" ht="19.8" customHeight="1" x14ac:dyDescent="0.3">
      <c r="A319" s="154" t="str">
        <f t="shared" si="1372"/>
        <v>00:00:00,00</v>
      </c>
      <c r="B319" s="154" t="str">
        <f t="shared" si="1373"/>
        <v>00:00:00,00</v>
      </c>
      <c r="C319" s="154" t="str">
        <f t="shared" si="1374"/>
        <v>00:00:00,00</v>
      </c>
      <c r="D319" s="154" t="str">
        <f t="shared" si="1375"/>
        <v>00:00:00,00</v>
      </c>
      <c r="E319" s="154" t="str">
        <f t="shared" si="1376"/>
        <v>00:00:00,00</v>
      </c>
      <c r="F319" s="154" t="str">
        <f t="shared" si="1377"/>
        <v>00:00:00,00</v>
      </c>
      <c r="G319" s="154" t="str">
        <f t="shared" si="1378"/>
        <v>00:00:00,00</v>
      </c>
      <c r="H319" s="154" t="str">
        <f t="shared" si="1379"/>
        <v>00:00:00,00</v>
      </c>
      <c r="I319" s="154" t="str">
        <f t="shared" si="1380"/>
        <v>00:00:00,00</v>
      </c>
      <c r="J319" s="154" t="str">
        <f t="shared" si="1381"/>
        <v>00:00:00,00</v>
      </c>
      <c r="K319" s="154" t="str">
        <f t="shared" si="1382"/>
        <v>00:00:00,00</v>
      </c>
      <c r="L319" s="164">
        <f t="shared" si="1383"/>
        <v>0</v>
      </c>
      <c r="M319" s="164" t="str">
        <f t="shared" si="1384"/>
        <v>00</v>
      </c>
      <c r="N319" s="168">
        <f t="shared" si="1366"/>
        <v>0</v>
      </c>
      <c r="O319" s="164" t="str">
        <f t="shared" si="1385"/>
        <v/>
      </c>
      <c r="P319" s="171" t="str">
        <f t="shared" si="1367"/>
        <v>0:00,00</v>
      </c>
      <c r="Q319" s="171" t="str">
        <f t="shared" si="1368"/>
        <v>00:00,00</v>
      </c>
      <c r="R319" s="171" t="str">
        <f t="shared" si="1386"/>
        <v>00:00,</v>
      </c>
      <c r="S319" s="270" t="str">
        <f t="shared" ref="S319" si="1646">U319&amp;V319&amp;W319&amp;X319</f>
        <v/>
      </c>
      <c r="T319" s="270" t="str">
        <f>U319&amp;V319&amp;W319&amp;X319&amp;BE319&amp;BH319</f>
        <v/>
      </c>
      <c r="U319" s="281" t="str">
        <f t="shared" ref="U319" si="1647">IF(Y319="","",RANK(Y319,$Y$13:$Y$372,1))</f>
        <v/>
      </c>
      <c r="V319" s="281" t="str">
        <f t="shared" ref="V319" si="1648">IF(Z319="","",RANK(Z319,$Z$13:$Z$372,1))</f>
        <v/>
      </c>
      <c r="W319" s="281" t="str">
        <f t="shared" ref="W319" si="1649">IF(AA319="","",RANK(AA319,$AA$13:$AA$372,1))</f>
        <v/>
      </c>
      <c r="X319" s="281" t="str">
        <f t="shared" ref="X319" si="1650">IF(AB319="","",RANK(AB319,$AB$13:$AB$372,1))</f>
        <v/>
      </c>
      <c r="Y319" s="264" t="str">
        <f t="shared" ref="Y319:AB319" si="1651">IFERROR(IF(AND($BE319=Y$12,$BH319=Y$11),$BZ319,""),"")</f>
        <v/>
      </c>
      <c r="Z319" s="264" t="str">
        <f t="shared" si="1651"/>
        <v/>
      </c>
      <c r="AA319" s="264" t="str">
        <f t="shared" si="1651"/>
        <v/>
      </c>
      <c r="AB319" s="264" t="str">
        <f t="shared" si="1651"/>
        <v/>
      </c>
      <c r="AC319" s="65">
        <f t="shared" ref="AC319" si="1652">AJ319</f>
        <v>103</v>
      </c>
      <c r="AD319" s="65" t="str">
        <f t="shared" ref="AD319" si="1653">AK319</f>
        <v/>
      </c>
      <c r="AE319" s="65" t="s">
        <v>112</v>
      </c>
      <c r="AF319" s="246" t="str">
        <f t="shared" ref="AF319" si="1654">BY319</f>
        <v/>
      </c>
      <c r="AG319" s="246" t="str">
        <f t="shared" ref="AG319" si="1655">BY320</f>
        <v/>
      </c>
      <c r="AH319" s="246" t="str">
        <f t="shared" ref="AH319" si="1656">BY321</f>
        <v/>
      </c>
      <c r="AI319" s="244">
        <f t="shared" ref="AI319" si="1657">IF(BZ319="",0,1)</f>
        <v>0</v>
      </c>
      <c r="AJ319" s="271">
        <v>103</v>
      </c>
      <c r="AK319" s="272" t="str">
        <f>IF(INDEX('ordem de passagem'!B$13:B$132,MATCH(ajuizamento!$AJ319,'ordem de passagem'!$A$13:$A$132))=0,"",INDEX('ordem de passagem'!B$13:B$132,MATCH(ajuizamento!$AJ319,'ordem de passagem'!$A$13:$A$132)))</f>
        <v/>
      </c>
      <c r="AL319" s="273" t="str">
        <f>IF(INDEX('ordem de passagem'!C$13:C$132,MATCH(ajuizamento!$AJ319,'ordem de passagem'!$A$13:$A$132))=0,"",INDEX('ordem de passagem'!C$13:C$132,MATCH(ajuizamento!$AJ319,'ordem de passagem'!$A$13:$A$132)))</f>
        <v/>
      </c>
      <c r="AM319" s="273"/>
      <c r="AN319" s="273"/>
      <c r="AO319" s="273"/>
      <c r="AP319" s="273"/>
      <c r="AQ319" s="273"/>
      <c r="AR319" s="273"/>
      <c r="AS319" s="274" t="str">
        <f>IF(INDEX('ordem de passagem'!D$13:D$132,MATCH(ajuizamento!$AJ319,'ordem de passagem'!$A$13:$A$132))=0,"",INDEX('ordem de passagem'!D$13:D$132,MATCH(ajuizamento!$AJ319,'ordem de passagem'!$A$13:$A$132)))</f>
        <v/>
      </c>
      <c r="AT319" s="274"/>
      <c r="AU319" s="274"/>
      <c r="AV319" s="274"/>
      <c r="AW319" s="274"/>
      <c r="AX319" s="274"/>
      <c r="AY319" s="274"/>
      <c r="AZ319" s="274" t="str">
        <f>IF(INDEX('ordem de passagem'!E$13:E$132,MATCH(ajuizamento!$AJ319,'ordem de passagem'!$A$13:$A$132))=0,"",INDEX('ordem de passagem'!E$13:E$132,MATCH(ajuizamento!$AJ319,'ordem de passagem'!$A$13:$A$132)))</f>
        <v/>
      </c>
      <c r="BA319" s="274"/>
      <c r="BB319" s="274"/>
      <c r="BC319" s="274"/>
      <c r="BD319" s="274"/>
      <c r="BE319" s="275" t="str">
        <f>IF(INDEX('ordem de passagem'!F$13:F$132,MATCH(ajuizamento!$AJ319,'ordem de passagem'!$A$13:$A$132))=0,"",INDEX('ordem de passagem'!F$13:F$132,MATCH(ajuizamento!$AJ319,'ordem de passagem'!$A$13:$A$132)))</f>
        <v/>
      </c>
      <c r="BF319" s="276"/>
      <c r="BG319" s="277"/>
      <c r="BH319" s="275" t="str">
        <f>IF(INDEX('ordem de passagem'!G$13:G$132,MATCH(ajuizamento!$AJ319,'ordem de passagem'!$A$13:$A$132))=0,"",INDEX('ordem de passagem'!G$13:G$132,MATCH(ajuizamento!$AJ319,'ordem de passagem'!$A$13:$A$132)))</f>
        <v/>
      </c>
      <c r="BI319" s="276"/>
      <c r="BJ319" s="276"/>
      <c r="BK319" s="277"/>
      <c r="BL319" s="74" t="str">
        <f>IF(AL319="","",AE319)</f>
        <v/>
      </c>
      <c r="BM319" s="162"/>
      <c r="BN319" s="162"/>
      <c r="BO319" s="162"/>
      <c r="BP319" s="162"/>
      <c r="BQ319" s="162"/>
      <c r="BR319" s="162"/>
      <c r="BS319" s="162"/>
      <c r="BT319" s="162"/>
      <c r="BU319" s="162"/>
      <c r="BV319" s="162"/>
      <c r="BW319" s="162"/>
      <c r="BX319" s="172"/>
      <c r="BY319" s="174" t="str">
        <f t="shared" si="1371"/>
        <v/>
      </c>
      <c r="BZ319" s="245" t="str">
        <f t="shared" si="1529"/>
        <v/>
      </c>
      <c r="CA319" s="263"/>
    </row>
    <row r="320" spans="1:79" ht="19.8" customHeight="1" x14ac:dyDescent="0.3">
      <c r="A320" s="154" t="str">
        <f t="shared" si="1372"/>
        <v>00:00:00,00</v>
      </c>
      <c r="B320" s="154" t="str">
        <f t="shared" si="1373"/>
        <v>00:00:00,00</v>
      </c>
      <c r="C320" s="154" t="str">
        <f t="shared" si="1374"/>
        <v>00:00:00,00</v>
      </c>
      <c r="D320" s="154" t="str">
        <f t="shared" si="1375"/>
        <v>00:00:00,00</v>
      </c>
      <c r="E320" s="154" t="str">
        <f t="shared" si="1376"/>
        <v>00:00:00,00</v>
      </c>
      <c r="F320" s="154" t="str">
        <f t="shared" si="1377"/>
        <v>00:00:00,00</v>
      </c>
      <c r="G320" s="154" t="str">
        <f t="shared" si="1378"/>
        <v>00:00:00,00</v>
      </c>
      <c r="H320" s="154" t="str">
        <f t="shared" si="1379"/>
        <v>00:00:00,00</v>
      </c>
      <c r="I320" s="154" t="str">
        <f t="shared" si="1380"/>
        <v>00:00:00,00</v>
      </c>
      <c r="J320" s="154" t="str">
        <f t="shared" si="1381"/>
        <v>00:00:00,00</v>
      </c>
      <c r="K320" s="154" t="str">
        <f t="shared" si="1382"/>
        <v>00:00:00,00</v>
      </c>
      <c r="L320" s="164">
        <f t="shared" si="1383"/>
        <v>0</v>
      </c>
      <c r="M320" s="164" t="str">
        <f t="shared" si="1384"/>
        <v>00</v>
      </c>
      <c r="N320" s="168">
        <f t="shared" si="1366"/>
        <v>0</v>
      </c>
      <c r="O320" s="164" t="str">
        <f t="shared" si="1385"/>
        <v/>
      </c>
      <c r="P320" s="171" t="str">
        <f t="shared" si="1367"/>
        <v>0:00,00</v>
      </c>
      <c r="Q320" s="171" t="str">
        <f t="shared" si="1368"/>
        <v>00:00,00</v>
      </c>
      <c r="R320" s="171" t="str">
        <f t="shared" si="1386"/>
        <v>00:00,</v>
      </c>
      <c r="S320" s="270"/>
      <c r="T320" s="270"/>
      <c r="U320" s="281"/>
      <c r="V320" s="281"/>
      <c r="W320" s="281"/>
      <c r="X320" s="281"/>
      <c r="Y320" s="264"/>
      <c r="Z320" s="264"/>
      <c r="AA320" s="264"/>
      <c r="AB320" s="264"/>
      <c r="AC320" s="65">
        <f t="shared" ref="AC320" si="1658">AJ319</f>
        <v>103</v>
      </c>
      <c r="AD320" s="65" t="str">
        <f t="shared" ref="AD320" si="1659">AK319</f>
        <v/>
      </c>
      <c r="AE320" s="65" t="s">
        <v>113</v>
      </c>
      <c r="AF320" s="246"/>
      <c r="AG320" s="246"/>
      <c r="AH320" s="246"/>
      <c r="AI320" s="244"/>
      <c r="AJ320" s="271"/>
      <c r="AK320" s="272"/>
      <c r="AL320" s="273"/>
      <c r="AM320" s="273"/>
      <c r="AN320" s="273"/>
      <c r="AO320" s="273"/>
      <c r="AP320" s="273"/>
      <c r="AQ320" s="273"/>
      <c r="AR320" s="273"/>
      <c r="AS320" s="274"/>
      <c r="AT320" s="274"/>
      <c r="AU320" s="274"/>
      <c r="AV320" s="274"/>
      <c r="AW320" s="274"/>
      <c r="AX320" s="274"/>
      <c r="AY320" s="274"/>
      <c r="AZ320" s="274"/>
      <c r="BA320" s="274"/>
      <c r="BB320" s="274"/>
      <c r="BC320" s="274"/>
      <c r="BD320" s="274"/>
      <c r="BE320" s="275"/>
      <c r="BF320" s="276"/>
      <c r="BG320" s="277"/>
      <c r="BH320" s="275"/>
      <c r="BI320" s="276"/>
      <c r="BJ320" s="276"/>
      <c r="BK320" s="277"/>
      <c r="BL320" s="74" t="str">
        <f>IF(AL319="","",AE320)</f>
        <v/>
      </c>
      <c r="BM320" s="163"/>
      <c r="BN320" s="163"/>
      <c r="BO320" s="163"/>
      <c r="BP320" s="163"/>
      <c r="BQ320" s="163"/>
      <c r="BR320" s="163"/>
      <c r="BS320" s="163"/>
      <c r="BT320" s="163"/>
      <c r="BU320" s="163"/>
      <c r="BV320" s="163"/>
      <c r="BW320" s="163"/>
      <c r="BX320" s="172"/>
      <c r="BY320" s="174" t="str">
        <f t="shared" si="1371"/>
        <v/>
      </c>
      <c r="BZ320" s="245"/>
      <c r="CA320" s="263"/>
    </row>
    <row r="321" spans="1:79" ht="19.8" customHeight="1" x14ac:dyDescent="0.3">
      <c r="A321" s="154" t="str">
        <f t="shared" si="1372"/>
        <v>00:00:00,00</v>
      </c>
      <c r="B321" s="154" t="str">
        <f t="shared" si="1373"/>
        <v>00:00:00,00</v>
      </c>
      <c r="C321" s="154" t="str">
        <f t="shared" si="1374"/>
        <v>00:00:00,00</v>
      </c>
      <c r="D321" s="154" t="str">
        <f t="shared" si="1375"/>
        <v>00:00:00,00</v>
      </c>
      <c r="E321" s="154" t="str">
        <f t="shared" si="1376"/>
        <v>00:00:00,00</v>
      </c>
      <c r="F321" s="154" t="str">
        <f t="shared" si="1377"/>
        <v>00:00:00,00</v>
      </c>
      <c r="G321" s="154" t="str">
        <f t="shared" si="1378"/>
        <v>00:00:00,00</v>
      </c>
      <c r="H321" s="154" t="str">
        <f t="shared" si="1379"/>
        <v>00:00:00,00</v>
      </c>
      <c r="I321" s="154" t="str">
        <f t="shared" si="1380"/>
        <v>00:00:00,00</v>
      </c>
      <c r="J321" s="154" t="str">
        <f t="shared" si="1381"/>
        <v>00:00:00,00</v>
      </c>
      <c r="K321" s="154" t="str">
        <f t="shared" si="1382"/>
        <v>00:00:00,00</v>
      </c>
      <c r="L321" s="164">
        <f t="shared" si="1383"/>
        <v>0</v>
      </c>
      <c r="M321" s="164" t="str">
        <f t="shared" si="1384"/>
        <v>00</v>
      </c>
      <c r="N321" s="168">
        <f t="shared" si="1366"/>
        <v>0</v>
      </c>
      <c r="O321" s="164" t="str">
        <f t="shared" si="1385"/>
        <v/>
      </c>
      <c r="P321" s="171" t="str">
        <f t="shared" si="1367"/>
        <v>0:00,00</v>
      </c>
      <c r="Q321" s="171" t="str">
        <f t="shared" si="1368"/>
        <v>00:00,00</v>
      </c>
      <c r="R321" s="171" t="str">
        <f t="shared" si="1386"/>
        <v>00:00,</v>
      </c>
      <c r="S321" s="270"/>
      <c r="T321" s="270"/>
      <c r="U321" s="281"/>
      <c r="V321" s="281"/>
      <c r="W321" s="281"/>
      <c r="X321" s="281"/>
      <c r="Y321" s="264"/>
      <c r="Z321" s="264"/>
      <c r="AA321" s="264"/>
      <c r="AB321" s="264"/>
      <c r="AC321" s="65">
        <f t="shared" ref="AC321" si="1660">AJ319</f>
        <v>103</v>
      </c>
      <c r="AD321" s="65" t="str">
        <f t="shared" ref="AD321" si="1661">AK319</f>
        <v/>
      </c>
      <c r="AE321" s="65" t="s">
        <v>114</v>
      </c>
      <c r="AF321" s="246"/>
      <c r="AG321" s="246"/>
      <c r="AH321" s="246"/>
      <c r="AI321" s="244"/>
      <c r="AJ321" s="271"/>
      <c r="AK321" s="272"/>
      <c r="AL321" s="273"/>
      <c r="AM321" s="273"/>
      <c r="AN321" s="273"/>
      <c r="AO321" s="273"/>
      <c r="AP321" s="273"/>
      <c r="AQ321" s="273"/>
      <c r="AR321" s="273"/>
      <c r="AS321" s="274"/>
      <c r="AT321" s="274"/>
      <c r="AU321" s="274"/>
      <c r="AV321" s="274"/>
      <c r="AW321" s="274"/>
      <c r="AX321" s="274"/>
      <c r="AY321" s="274"/>
      <c r="AZ321" s="274"/>
      <c r="BA321" s="274"/>
      <c r="BB321" s="274"/>
      <c r="BC321" s="274"/>
      <c r="BD321" s="274"/>
      <c r="BE321" s="278"/>
      <c r="BF321" s="279"/>
      <c r="BG321" s="280"/>
      <c r="BH321" s="278"/>
      <c r="BI321" s="279"/>
      <c r="BJ321" s="279"/>
      <c r="BK321" s="280"/>
      <c r="BL321" s="74" t="str">
        <f>IF(AL319="","",AE321)</f>
        <v/>
      </c>
      <c r="BM321" s="163"/>
      <c r="BN321" s="163"/>
      <c r="BO321" s="163"/>
      <c r="BP321" s="163"/>
      <c r="BQ321" s="163"/>
      <c r="BR321" s="163"/>
      <c r="BS321" s="163"/>
      <c r="BT321" s="163"/>
      <c r="BU321" s="163"/>
      <c r="BV321" s="163"/>
      <c r="BW321" s="163"/>
      <c r="BX321" s="172"/>
      <c r="BY321" s="174" t="str">
        <f t="shared" si="1371"/>
        <v/>
      </c>
      <c r="BZ321" s="245"/>
      <c r="CA321" s="263"/>
    </row>
    <row r="322" spans="1:79" ht="19.8" customHeight="1" x14ac:dyDescent="0.3">
      <c r="A322" s="154" t="str">
        <f t="shared" si="1372"/>
        <v>00:00:00,00</v>
      </c>
      <c r="B322" s="154" t="str">
        <f t="shared" si="1373"/>
        <v>00:00:00,00</v>
      </c>
      <c r="C322" s="154" t="str">
        <f t="shared" si="1374"/>
        <v>00:00:00,00</v>
      </c>
      <c r="D322" s="154" t="str">
        <f t="shared" si="1375"/>
        <v>00:00:00,00</v>
      </c>
      <c r="E322" s="154" t="str">
        <f t="shared" si="1376"/>
        <v>00:00:00,00</v>
      </c>
      <c r="F322" s="154" t="str">
        <f t="shared" si="1377"/>
        <v>00:00:00,00</v>
      </c>
      <c r="G322" s="154" t="str">
        <f t="shared" si="1378"/>
        <v>00:00:00,00</v>
      </c>
      <c r="H322" s="154" t="str">
        <f t="shared" si="1379"/>
        <v>00:00:00,00</v>
      </c>
      <c r="I322" s="154" t="str">
        <f t="shared" si="1380"/>
        <v>00:00:00,00</v>
      </c>
      <c r="J322" s="154" t="str">
        <f t="shared" si="1381"/>
        <v>00:00:00,00</v>
      </c>
      <c r="K322" s="154" t="str">
        <f t="shared" si="1382"/>
        <v>00:00:00,00</v>
      </c>
      <c r="L322" s="164">
        <f t="shared" si="1383"/>
        <v>0</v>
      </c>
      <c r="M322" s="164" t="str">
        <f t="shared" si="1384"/>
        <v>00</v>
      </c>
      <c r="N322" s="168">
        <f t="shared" si="1366"/>
        <v>0</v>
      </c>
      <c r="O322" s="164" t="str">
        <f t="shared" si="1385"/>
        <v/>
      </c>
      <c r="P322" s="171" t="str">
        <f t="shared" si="1367"/>
        <v>0:00,00</v>
      </c>
      <c r="Q322" s="171" t="str">
        <f t="shared" si="1368"/>
        <v>00:00,00</v>
      </c>
      <c r="R322" s="171" t="str">
        <f t="shared" si="1386"/>
        <v>00:00,</v>
      </c>
      <c r="S322" s="270" t="str">
        <f t="shared" ref="S322" si="1662">U322&amp;V322&amp;W322&amp;X322</f>
        <v/>
      </c>
      <c r="T322" s="270" t="str">
        <f>U322&amp;V322&amp;W322&amp;X322&amp;BE322&amp;BH322</f>
        <v/>
      </c>
      <c r="U322" s="281" t="str">
        <f t="shared" ref="U322" si="1663">IF(Y322="","",RANK(Y322,$Y$13:$Y$372,1))</f>
        <v/>
      </c>
      <c r="V322" s="281" t="str">
        <f t="shared" ref="V322" si="1664">IF(Z322="","",RANK(Z322,$Z$13:$Z$372,1))</f>
        <v/>
      </c>
      <c r="W322" s="281" t="str">
        <f t="shared" ref="W322" si="1665">IF(AA322="","",RANK(AA322,$AA$13:$AA$372,1))</f>
        <v/>
      </c>
      <c r="X322" s="281" t="str">
        <f t="shared" ref="X322" si="1666">IF(AB322="","",RANK(AB322,$AB$13:$AB$372,1))</f>
        <v/>
      </c>
      <c r="Y322" s="264" t="str">
        <f t="shared" ref="Y322:AB322" si="1667">IFERROR(IF(AND($BE322=Y$12,$BH322=Y$11),$BZ322,""),"")</f>
        <v/>
      </c>
      <c r="Z322" s="264" t="str">
        <f t="shared" si="1667"/>
        <v/>
      </c>
      <c r="AA322" s="264" t="str">
        <f t="shared" si="1667"/>
        <v/>
      </c>
      <c r="AB322" s="264" t="str">
        <f t="shared" si="1667"/>
        <v/>
      </c>
      <c r="AC322" s="65">
        <f t="shared" ref="AC322" si="1668">AJ322</f>
        <v>104</v>
      </c>
      <c r="AD322" s="65" t="str">
        <f t="shared" ref="AD322" si="1669">AK322</f>
        <v/>
      </c>
      <c r="AE322" s="65" t="s">
        <v>112</v>
      </c>
      <c r="AF322" s="246" t="str">
        <f t="shared" ref="AF322" si="1670">BY322</f>
        <v/>
      </c>
      <c r="AG322" s="246" t="str">
        <f t="shared" ref="AG322" si="1671">BY323</f>
        <v/>
      </c>
      <c r="AH322" s="246" t="str">
        <f t="shared" ref="AH322" si="1672">BY324</f>
        <v/>
      </c>
      <c r="AI322" s="244">
        <f t="shared" ref="AI322" si="1673">IF(BZ322="",0,1)</f>
        <v>0</v>
      </c>
      <c r="AJ322" s="271">
        <v>104</v>
      </c>
      <c r="AK322" s="272" t="str">
        <f>IF(INDEX('ordem de passagem'!B$13:B$132,MATCH(ajuizamento!$AJ322,'ordem de passagem'!$A$13:$A$132))=0,"",INDEX('ordem de passagem'!B$13:B$132,MATCH(ajuizamento!$AJ322,'ordem de passagem'!$A$13:$A$132)))</f>
        <v/>
      </c>
      <c r="AL322" s="273" t="str">
        <f>IF(INDEX('ordem de passagem'!C$13:C$132,MATCH(ajuizamento!$AJ322,'ordem de passagem'!$A$13:$A$132))=0,"",INDEX('ordem de passagem'!C$13:C$132,MATCH(ajuizamento!$AJ322,'ordem de passagem'!$A$13:$A$132)))</f>
        <v/>
      </c>
      <c r="AM322" s="273"/>
      <c r="AN322" s="273"/>
      <c r="AO322" s="273"/>
      <c r="AP322" s="273"/>
      <c r="AQ322" s="273"/>
      <c r="AR322" s="273"/>
      <c r="AS322" s="274" t="str">
        <f>IF(INDEX('ordem de passagem'!D$13:D$132,MATCH(ajuizamento!$AJ322,'ordem de passagem'!$A$13:$A$132))=0,"",INDEX('ordem de passagem'!D$13:D$132,MATCH(ajuizamento!$AJ322,'ordem de passagem'!$A$13:$A$132)))</f>
        <v/>
      </c>
      <c r="AT322" s="274"/>
      <c r="AU322" s="274"/>
      <c r="AV322" s="274"/>
      <c r="AW322" s="274"/>
      <c r="AX322" s="274"/>
      <c r="AY322" s="274"/>
      <c r="AZ322" s="274" t="str">
        <f>IF(INDEX('ordem de passagem'!E$13:E$132,MATCH(ajuizamento!$AJ322,'ordem de passagem'!$A$13:$A$132))=0,"",INDEX('ordem de passagem'!E$13:E$132,MATCH(ajuizamento!$AJ322,'ordem de passagem'!$A$13:$A$132)))</f>
        <v/>
      </c>
      <c r="BA322" s="274"/>
      <c r="BB322" s="274"/>
      <c r="BC322" s="274"/>
      <c r="BD322" s="274"/>
      <c r="BE322" s="275" t="str">
        <f>IF(INDEX('ordem de passagem'!F$13:F$132,MATCH(ajuizamento!$AJ322,'ordem de passagem'!$A$13:$A$132))=0,"",INDEX('ordem de passagem'!F$13:F$132,MATCH(ajuizamento!$AJ322,'ordem de passagem'!$A$13:$A$132)))</f>
        <v/>
      </c>
      <c r="BF322" s="276"/>
      <c r="BG322" s="277"/>
      <c r="BH322" s="275" t="str">
        <f>IF(INDEX('ordem de passagem'!G$13:G$132,MATCH(ajuizamento!$AJ322,'ordem de passagem'!$A$13:$A$132))=0,"",INDEX('ordem de passagem'!G$13:G$132,MATCH(ajuizamento!$AJ322,'ordem de passagem'!$A$13:$A$132)))</f>
        <v/>
      </c>
      <c r="BI322" s="276"/>
      <c r="BJ322" s="276"/>
      <c r="BK322" s="277"/>
      <c r="BL322" s="74" t="str">
        <f>IF(AL322="","",AE322)</f>
        <v/>
      </c>
      <c r="BM322" s="162"/>
      <c r="BN322" s="162"/>
      <c r="BO322" s="162"/>
      <c r="BP322" s="162"/>
      <c r="BQ322" s="162"/>
      <c r="BR322" s="162"/>
      <c r="BS322" s="162"/>
      <c r="BT322" s="162"/>
      <c r="BU322" s="162"/>
      <c r="BV322" s="162"/>
      <c r="BW322" s="162"/>
      <c r="BX322" s="172"/>
      <c r="BY322" s="174" t="str">
        <f t="shared" si="1371"/>
        <v/>
      </c>
      <c r="BZ322" s="245" t="str">
        <f t="shared" si="1529"/>
        <v/>
      </c>
      <c r="CA322" s="263"/>
    </row>
    <row r="323" spans="1:79" ht="19.8" customHeight="1" x14ac:dyDescent="0.3">
      <c r="A323" s="154" t="str">
        <f t="shared" si="1372"/>
        <v>00:00:00,00</v>
      </c>
      <c r="B323" s="154" t="str">
        <f t="shared" si="1373"/>
        <v>00:00:00,00</v>
      </c>
      <c r="C323" s="154" t="str">
        <f t="shared" si="1374"/>
        <v>00:00:00,00</v>
      </c>
      <c r="D323" s="154" t="str">
        <f t="shared" si="1375"/>
        <v>00:00:00,00</v>
      </c>
      <c r="E323" s="154" t="str">
        <f t="shared" si="1376"/>
        <v>00:00:00,00</v>
      </c>
      <c r="F323" s="154" t="str">
        <f t="shared" si="1377"/>
        <v>00:00:00,00</v>
      </c>
      <c r="G323" s="154" t="str">
        <f t="shared" si="1378"/>
        <v>00:00:00,00</v>
      </c>
      <c r="H323" s="154" t="str">
        <f t="shared" si="1379"/>
        <v>00:00:00,00</v>
      </c>
      <c r="I323" s="154" t="str">
        <f t="shared" si="1380"/>
        <v>00:00:00,00</v>
      </c>
      <c r="J323" s="154" t="str">
        <f t="shared" si="1381"/>
        <v>00:00:00,00</v>
      </c>
      <c r="K323" s="154" t="str">
        <f t="shared" si="1382"/>
        <v>00:00:00,00</v>
      </c>
      <c r="L323" s="164">
        <f t="shared" si="1383"/>
        <v>0</v>
      </c>
      <c r="M323" s="164" t="str">
        <f t="shared" si="1384"/>
        <v>00</v>
      </c>
      <c r="N323" s="168">
        <f t="shared" si="1366"/>
        <v>0</v>
      </c>
      <c r="O323" s="164" t="str">
        <f t="shared" si="1385"/>
        <v/>
      </c>
      <c r="P323" s="171" t="str">
        <f t="shared" si="1367"/>
        <v>0:00,00</v>
      </c>
      <c r="Q323" s="171" t="str">
        <f t="shared" si="1368"/>
        <v>00:00,00</v>
      </c>
      <c r="R323" s="171" t="str">
        <f t="shared" si="1386"/>
        <v>00:00,</v>
      </c>
      <c r="S323" s="270"/>
      <c r="T323" s="270"/>
      <c r="U323" s="281"/>
      <c r="V323" s="281"/>
      <c r="W323" s="281"/>
      <c r="X323" s="281"/>
      <c r="Y323" s="264"/>
      <c r="Z323" s="264"/>
      <c r="AA323" s="264"/>
      <c r="AB323" s="264"/>
      <c r="AC323" s="65">
        <f t="shared" ref="AC323" si="1674">AJ322</f>
        <v>104</v>
      </c>
      <c r="AD323" s="65" t="str">
        <f t="shared" ref="AD323" si="1675">AK322</f>
        <v/>
      </c>
      <c r="AE323" s="65" t="s">
        <v>113</v>
      </c>
      <c r="AF323" s="246"/>
      <c r="AG323" s="246"/>
      <c r="AH323" s="246"/>
      <c r="AI323" s="244"/>
      <c r="AJ323" s="271"/>
      <c r="AK323" s="272"/>
      <c r="AL323" s="273"/>
      <c r="AM323" s="273"/>
      <c r="AN323" s="273"/>
      <c r="AO323" s="273"/>
      <c r="AP323" s="273"/>
      <c r="AQ323" s="273"/>
      <c r="AR323" s="273"/>
      <c r="AS323" s="274"/>
      <c r="AT323" s="274"/>
      <c r="AU323" s="274"/>
      <c r="AV323" s="274"/>
      <c r="AW323" s="274"/>
      <c r="AX323" s="274"/>
      <c r="AY323" s="274"/>
      <c r="AZ323" s="274"/>
      <c r="BA323" s="274"/>
      <c r="BB323" s="274"/>
      <c r="BC323" s="274"/>
      <c r="BD323" s="274"/>
      <c r="BE323" s="275"/>
      <c r="BF323" s="276"/>
      <c r="BG323" s="277"/>
      <c r="BH323" s="275"/>
      <c r="BI323" s="276"/>
      <c r="BJ323" s="276"/>
      <c r="BK323" s="277"/>
      <c r="BL323" s="74" t="str">
        <f>IF(AL322="","",AE323)</f>
        <v/>
      </c>
      <c r="BM323" s="163"/>
      <c r="BN323" s="163"/>
      <c r="BO323" s="163"/>
      <c r="BP323" s="163"/>
      <c r="BQ323" s="163"/>
      <c r="BR323" s="163"/>
      <c r="BS323" s="163"/>
      <c r="BT323" s="163"/>
      <c r="BU323" s="163"/>
      <c r="BV323" s="163"/>
      <c r="BW323" s="163"/>
      <c r="BX323" s="172"/>
      <c r="BY323" s="174" t="str">
        <f t="shared" si="1371"/>
        <v/>
      </c>
      <c r="BZ323" s="245"/>
      <c r="CA323" s="263"/>
    </row>
    <row r="324" spans="1:79" ht="19.8" customHeight="1" x14ac:dyDescent="0.3">
      <c r="A324" s="154" t="str">
        <f t="shared" si="1372"/>
        <v>00:00:00,00</v>
      </c>
      <c r="B324" s="154" t="str">
        <f t="shared" si="1373"/>
        <v>00:00:00,00</v>
      </c>
      <c r="C324" s="154" t="str">
        <f t="shared" si="1374"/>
        <v>00:00:00,00</v>
      </c>
      <c r="D324" s="154" t="str">
        <f t="shared" si="1375"/>
        <v>00:00:00,00</v>
      </c>
      <c r="E324" s="154" t="str">
        <f t="shared" si="1376"/>
        <v>00:00:00,00</v>
      </c>
      <c r="F324" s="154" t="str">
        <f t="shared" si="1377"/>
        <v>00:00:00,00</v>
      </c>
      <c r="G324" s="154" t="str">
        <f t="shared" si="1378"/>
        <v>00:00:00,00</v>
      </c>
      <c r="H324" s="154" t="str">
        <f t="shared" si="1379"/>
        <v>00:00:00,00</v>
      </c>
      <c r="I324" s="154" t="str">
        <f t="shared" si="1380"/>
        <v>00:00:00,00</v>
      </c>
      <c r="J324" s="154" t="str">
        <f t="shared" si="1381"/>
        <v>00:00:00,00</v>
      </c>
      <c r="K324" s="154" t="str">
        <f t="shared" si="1382"/>
        <v>00:00:00,00</v>
      </c>
      <c r="L324" s="164">
        <f t="shared" si="1383"/>
        <v>0</v>
      </c>
      <c r="M324" s="164" t="str">
        <f t="shared" si="1384"/>
        <v>00</v>
      </c>
      <c r="N324" s="168">
        <f t="shared" si="1366"/>
        <v>0</v>
      </c>
      <c r="O324" s="164" t="str">
        <f t="shared" si="1385"/>
        <v/>
      </c>
      <c r="P324" s="171" t="str">
        <f t="shared" si="1367"/>
        <v>0:00,00</v>
      </c>
      <c r="Q324" s="171" t="str">
        <f t="shared" si="1368"/>
        <v>00:00,00</v>
      </c>
      <c r="R324" s="171" t="str">
        <f t="shared" si="1386"/>
        <v>00:00,</v>
      </c>
      <c r="S324" s="270"/>
      <c r="T324" s="270"/>
      <c r="U324" s="281"/>
      <c r="V324" s="281"/>
      <c r="W324" s="281"/>
      <c r="X324" s="281"/>
      <c r="Y324" s="264"/>
      <c r="Z324" s="264"/>
      <c r="AA324" s="264"/>
      <c r="AB324" s="264"/>
      <c r="AC324" s="65">
        <f t="shared" ref="AC324" si="1676">AJ322</f>
        <v>104</v>
      </c>
      <c r="AD324" s="65" t="str">
        <f t="shared" ref="AD324" si="1677">AK322</f>
        <v/>
      </c>
      <c r="AE324" s="65" t="s">
        <v>114</v>
      </c>
      <c r="AF324" s="246"/>
      <c r="AG324" s="246"/>
      <c r="AH324" s="246"/>
      <c r="AI324" s="244"/>
      <c r="AJ324" s="271"/>
      <c r="AK324" s="272"/>
      <c r="AL324" s="273"/>
      <c r="AM324" s="273"/>
      <c r="AN324" s="273"/>
      <c r="AO324" s="273"/>
      <c r="AP324" s="273"/>
      <c r="AQ324" s="273"/>
      <c r="AR324" s="273"/>
      <c r="AS324" s="274"/>
      <c r="AT324" s="274"/>
      <c r="AU324" s="274"/>
      <c r="AV324" s="274"/>
      <c r="AW324" s="274"/>
      <c r="AX324" s="274"/>
      <c r="AY324" s="274"/>
      <c r="AZ324" s="274"/>
      <c r="BA324" s="274"/>
      <c r="BB324" s="274"/>
      <c r="BC324" s="274"/>
      <c r="BD324" s="274"/>
      <c r="BE324" s="278"/>
      <c r="BF324" s="279"/>
      <c r="BG324" s="280"/>
      <c r="BH324" s="278"/>
      <c r="BI324" s="279"/>
      <c r="BJ324" s="279"/>
      <c r="BK324" s="280"/>
      <c r="BL324" s="74" t="str">
        <f>IF(AL322="","",AE324)</f>
        <v/>
      </c>
      <c r="BM324" s="163"/>
      <c r="BN324" s="163"/>
      <c r="BO324" s="163"/>
      <c r="BP324" s="163"/>
      <c r="BQ324" s="163"/>
      <c r="BR324" s="163"/>
      <c r="BS324" s="163"/>
      <c r="BT324" s="163"/>
      <c r="BU324" s="163"/>
      <c r="BV324" s="163"/>
      <c r="BW324" s="163"/>
      <c r="BX324" s="172"/>
      <c r="BY324" s="174" t="str">
        <f t="shared" si="1371"/>
        <v/>
      </c>
      <c r="BZ324" s="245"/>
      <c r="CA324" s="263"/>
    </row>
    <row r="325" spans="1:79" ht="19.8" customHeight="1" x14ac:dyDescent="0.3">
      <c r="A325" s="154" t="str">
        <f t="shared" si="1372"/>
        <v>00:00:00,00</v>
      </c>
      <c r="B325" s="154" t="str">
        <f t="shared" si="1373"/>
        <v>00:00:00,00</v>
      </c>
      <c r="C325" s="154" t="str">
        <f t="shared" si="1374"/>
        <v>00:00:00,00</v>
      </c>
      <c r="D325" s="154" t="str">
        <f t="shared" si="1375"/>
        <v>00:00:00,00</v>
      </c>
      <c r="E325" s="154" t="str">
        <f t="shared" si="1376"/>
        <v>00:00:00,00</v>
      </c>
      <c r="F325" s="154" t="str">
        <f t="shared" si="1377"/>
        <v>00:00:00,00</v>
      </c>
      <c r="G325" s="154" t="str">
        <f t="shared" si="1378"/>
        <v>00:00:00,00</v>
      </c>
      <c r="H325" s="154" t="str">
        <f t="shared" si="1379"/>
        <v>00:00:00,00</v>
      </c>
      <c r="I325" s="154" t="str">
        <f t="shared" si="1380"/>
        <v>00:00:00,00</v>
      </c>
      <c r="J325" s="154" t="str">
        <f t="shared" si="1381"/>
        <v>00:00:00,00</v>
      </c>
      <c r="K325" s="154" t="str">
        <f t="shared" si="1382"/>
        <v>00:00:00,00</v>
      </c>
      <c r="L325" s="164">
        <f t="shared" si="1383"/>
        <v>0</v>
      </c>
      <c r="M325" s="164" t="str">
        <f t="shared" si="1384"/>
        <v>00</v>
      </c>
      <c r="N325" s="168">
        <f t="shared" si="1366"/>
        <v>0</v>
      </c>
      <c r="O325" s="164" t="str">
        <f t="shared" si="1385"/>
        <v/>
      </c>
      <c r="P325" s="171" t="str">
        <f t="shared" si="1367"/>
        <v>0:00,00</v>
      </c>
      <c r="Q325" s="171" t="str">
        <f t="shared" si="1368"/>
        <v>00:00,00</v>
      </c>
      <c r="R325" s="171" t="str">
        <f t="shared" si="1386"/>
        <v>00:00,</v>
      </c>
      <c r="S325" s="270" t="str">
        <f t="shared" ref="S325" si="1678">U325&amp;V325&amp;W325&amp;X325</f>
        <v/>
      </c>
      <c r="T325" s="270" t="str">
        <f>U325&amp;V325&amp;W325&amp;X325&amp;BE325&amp;BH325</f>
        <v/>
      </c>
      <c r="U325" s="281" t="str">
        <f t="shared" ref="U325" si="1679">IF(Y325="","",RANK(Y325,$Y$13:$Y$372,1))</f>
        <v/>
      </c>
      <c r="V325" s="281" t="str">
        <f t="shared" ref="V325" si="1680">IF(Z325="","",RANK(Z325,$Z$13:$Z$372,1))</f>
        <v/>
      </c>
      <c r="W325" s="281" t="str">
        <f t="shared" ref="W325" si="1681">IF(AA325="","",RANK(AA325,$AA$13:$AA$372,1))</f>
        <v/>
      </c>
      <c r="X325" s="281" t="str">
        <f t="shared" ref="X325" si="1682">IF(AB325="","",RANK(AB325,$AB$13:$AB$372,1))</f>
        <v/>
      </c>
      <c r="Y325" s="264" t="str">
        <f t="shared" ref="Y325:AB325" si="1683">IFERROR(IF(AND($BE325=Y$12,$BH325=Y$11),$BZ325,""),"")</f>
        <v/>
      </c>
      <c r="Z325" s="264" t="str">
        <f t="shared" si="1683"/>
        <v/>
      </c>
      <c r="AA325" s="264" t="str">
        <f t="shared" si="1683"/>
        <v/>
      </c>
      <c r="AB325" s="264" t="str">
        <f t="shared" si="1683"/>
        <v/>
      </c>
      <c r="AC325" s="65">
        <f t="shared" ref="AC325" si="1684">AJ325</f>
        <v>105</v>
      </c>
      <c r="AD325" s="65" t="str">
        <f t="shared" ref="AD325" si="1685">AK325</f>
        <v/>
      </c>
      <c r="AE325" s="65" t="s">
        <v>112</v>
      </c>
      <c r="AF325" s="246" t="str">
        <f t="shared" ref="AF325" si="1686">BY325</f>
        <v/>
      </c>
      <c r="AG325" s="246" t="str">
        <f t="shared" ref="AG325" si="1687">BY326</f>
        <v/>
      </c>
      <c r="AH325" s="246" t="str">
        <f t="shared" ref="AH325" si="1688">BY327</f>
        <v/>
      </c>
      <c r="AI325" s="244">
        <f t="shared" ref="AI325" si="1689">IF(BZ325="",0,1)</f>
        <v>0</v>
      </c>
      <c r="AJ325" s="271">
        <v>105</v>
      </c>
      <c r="AK325" s="272" t="str">
        <f>IF(INDEX('ordem de passagem'!B$13:B$132,MATCH(ajuizamento!$AJ325,'ordem de passagem'!$A$13:$A$132))=0,"",INDEX('ordem de passagem'!B$13:B$132,MATCH(ajuizamento!$AJ325,'ordem de passagem'!$A$13:$A$132)))</f>
        <v/>
      </c>
      <c r="AL325" s="273" t="str">
        <f>IF(INDEX('ordem de passagem'!C$13:C$132,MATCH(ajuizamento!$AJ325,'ordem de passagem'!$A$13:$A$132))=0,"",INDEX('ordem de passagem'!C$13:C$132,MATCH(ajuizamento!$AJ325,'ordem de passagem'!$A$13:$A$132)))</f>
        <v/>
      </c>
      <c r="AM325" s="273"/>
      <c r="AN325" s="273"/>
      <c r="AO325" s="273"/>
      <c r="AP325" s="273"/>
      <c r="AQ325" s="273"/>
      <c r="AR325" s="273"/>
      <c r="AS325" s="274" t="str">
        <f>IF(INDEX('ordem de passagem'!D$13:D$132,MATCH(ajuizamento!$AJ325,'ordem de passagem'!$A$13:$A$132))=0,"",INDEX('ordem de passagem'!D$13:D$132,MATCH(ajuizamento!$AJ325,'ordem de passagem'!$A$13:$A$132)))</f>
        <v/>
      </c>
      <c r="AT325" s="274"/>
      <c r="AU325" s="274"/>
      <c r="AV325" s="274"/>
      <c r="AW325" s="274"/>
      <c r="AX325" s="274"/>
      <c r="AY325" s="274"/>
      <c r="AZ325" s="274" t="str">
        <f>IF(INDEX('ordem de passagem'!E$13:E$132,MATCH(ajuizamento!$AJ325,'ordem de passagem'!$A$13:$A$132))=0,"",INDEX('ordem de passagem'!E$13:E$132,MATCH(ajuizamento!$AJ325,'ordem de passagem'!$A$13:$A$132)))</f>
        <v/>
      </c>
      <c r="BA325" s="274"/>
      <c r="BB325" s="274"/>
      <c r="BC325" s="274"/>
      <c r="BD325" s="274"/>
      <c r="BE325" s="275" t="str">
        <f>IF(INDEX('ordem de passagem'!F$13:F$132,MATCH(ajuizamento!$AJ325,'ordem de passagem'!$A$13:$A$132))=0,"",INDEX('ordem de passagem'!F$13:F$132,MATCH(ajuizamento!$AJ325,'ordem de passagem'!$A$13:$A$132)))</f>
        <v/>
      </c>
      <c r="BF325" s="276"/>
      <c r="BG325" s="277"/>
      <c r="BH325" s="275" t="str">
        <f>IF(INDEX('ordem de passagem'!G$13:G$132,MATCH(ajuizamento!$AJ325,'ordem de passagem'!$A$13:$A$132))=0,"",INDEX('ordem de passagem'!G$13:G$132,MATCH(ajuizamento!$AJ325,'ordem de passagem'!$A$13:$A$132)))</f>
        <v/>
      </c>
      <c r="BI325" s="276"/>
      <c r="BJ325" s="276"/>
      <c r="BK325" s="277"/>
      <c r="BL325" s="74" t="str">
        <f>IF(AL325="","",AE325)</f>
        <v/>
      </c>
      <c r="BM325" s="162"/>
      <c r="BN325" s="162"/>
      <c r="BO325" s="162"/>
      <c r="BP325" s="162"/>
      <c r="BQ325" s="162"/>
      <c r="BR325" s="162"/>
      <c r="BS325" s="162"/>
      <c r="BT325" s="162"/>
      <c r="BU325" s="162"/>
      <c r="BV325" s="162"/>
      <c r="BW325" s="162"/>
      <c r="BX325" s="172"/>
      <c r="BY325" s="174" t="str">
        <f t="shared" si="1371"/>
        <v/>
      </c>
      <c r="BZ325" s="245" t="str">
        <f t="shared" si="1529"/>
        <v/>
      </c>
      <c r="CA325" s="263"/>
    </row>
    <row r="326" spans="1:79" ht="19.8" customHeight="1" x14ac:dyDescent="0.3">
      <c r="A326" s="154" t="str">
        <f t="shared" si="1372"/>
        <v>00:00:00,00</v>
      </c>
      <c r="B326" s="154" t="str">
        <f t="shared" si="1373"/>
        <v>00:00:00,00</v>
      </c>
      <c r="C326" s="154" t="str">
        <f t="shared" si="1374"/>
        <v>00:00:00,00</v>
      </c>
      <c r="D326" s="154" t="str">
        <f t="shared" si="1375"/>
        <v>00:00:00,00</v>
      </c>
      <c r="E326" s="154" t="str">
        <f t="shared" si="1376"/>
        <v>00:00:00,00</v>
      </c>
      <c r="F326" s="154" t="str">
        <f t="shared" si="1377"/>
        <v>00:00:00,00</v>
      </c>
      <c r="G326" s="154" t="str">
        <f t="shared" si="1378"/>
        <v>00:00:00,00</v>
      </c>
      <c r="H326" s="154" t="str">
        <f t="shared" si="1379"/>
        <v>00:00:00,00</v>
      </c>
      <c r="I326" s="154" t="str">
        <f t="shared" si="1380"/>
        <v>00:00:00,00</v>
      </c>
      <c r="J326" s="154" t="str">
        <f t="shared" si="1381"/>
        <v>00:00:00,00</v>
      </c>
      <c r="K326" s="154" t="str">
        <f t="shared" si="1382"/>
        <v>00:00:00,00</v>
      </c>
      <c r="L326" s="164">
        <f t="shared" si="1383"/>
        <v>0</v>
      </c>
      <c r="M326" s="164" t="str">
        <f t="shared" si="1384"/>
        <v>00</v>
      </c>
      <c r="N326" s="168">
        <f t="shared" si="1366"/>
        <v>0</v>
      </c>
      <c r="O326" s="164" t="str">
        <f t="shared" si="1385"/>
        <v/>
      </c>
      <c r="P326" s="171" t="str">
        <f t="shared" si="1367"/>
        <v>0:00,00</v>
      </c>
      <c r="Q326" s="171" t="str">
        <f t="shared" si="1368"/>
        <v>00:00,00</v>
      </c>
      <c r="R326" s="171" t="str">
        <f t="shared" si="1386"/>
        <v>00:00,</v>
      </c>
      <c r="S326" s="270"/>
      <c r="T326" s="270"/>
      <c r="U326" s="281"/>
      <c r="V326" s="281"/>
      <c r="W326" s="281"/>
      <c r="X326" s="281"/>
      <c r="Y326" s="264"/>
      <c r="Z326" s="264"/>
      <c r="AA326" s="264"/>
      <c r="AB326" s="264"/>
      <c r="AC326" s="65">
        <f t="shared" ref="AC326" si="1690">AJ325</f>
        <v>105</v>
      </c>
      <c r="AD326" s="65" t="str">
        <f t="shared" ref="AD326" si="1691">AK325</f>
        <v/>
      </c>
      <c r="AE326" s="65" t="s">
        <v>113</v>
      </c>
      <c r="AF326" s="246"/>
      <c r="AG326" s="246"/>
      <c r="AH326" s="246"/>
      <c r="AI326" s="244"/>
      <c r="AJ326" s="271"/>
      <c r="AK326" s="272"/>
      <c r="AL326" s="273"/>
      <c r="AM326" s="273"/>
      <c r="AN326" s="273"/>
      <c r="AO326" s="273"/>
      <c r="AP326" s="273"/>
      <c r="AQ326" s="273"/>
      <c r="AR326" s="273"/>
      <c r="AS326" s="274"/>
      <c r="AT326" s="274"/>
      <c r="AU326" s="274"/>
      <c r="AV326" s="274"/>
      <c r="AW326" s="274"/>
      <c r="AX326" s="274"/>
      <c r="AY326" s="274"/>
      <c r="AZ326" s="274"/>
      <c r="BA326" s="274"/>
      <c r="BB326" s="274"/>
      <c r="BC326" s="274"/>
      <c r="BD326" s="274"/>
      <c r="BE326" s="275"/>
      <c r="BF326" s="276"/>
      <c r="BG326" s="277"/>
      <c r="BH326" s="275"/>
      <c r="BI326" s="276"/>
      <c r="BJ326" s="276"/>
      <c r="BK326" s="277"/>
      <c r="BL326" s="74" t="str">
        <f>IF(AL325="","",AE326)</f>
        <v/>
      </c>
      <c r="BM326" s="163"/>
      <c r="BN326" s="163"/>
      <c r="BO326" s="163"/>
      <c r="BP326" s="163"/>
      <c r="BQ326" s="163"/>
      <c r="BR326" s="163"/>
      <c r="BS326" s="163"/>
      <c r="BT326" s="163"/>
      <c r="BU326" s="163"/>
      <c r="BV326" s="163"/>
      <c r="BW326" s="163"/>
      <c r="BX326" s="172"/>
      <c r="BY326" s="174" t="str">
        <f t="shared" si="1371"/>
        <v/>
      </c>
      <c r="BZ326" s="245"/>
      <c r="CA326" s="263"/>
    </row>
    <row r="327" spans="1:79" ht="19.8" customHeight="1" x14ac:dyDescent="0.3">
      <c r="A327" s="154" t="str">
        <f t="shared" si="1372"/>
        <v>00:00:00,00</v>
      </c>
      <c r="B327" s="154" t="str">
        <f t="shared" si="1373"/>
        <v>00:00:00,00</v>
      </c>
      <c r="C327" s="154" t="str">
        <f t="shared" si="1374"/>
        <v>00:00:00,00</v>
      </c>
      <c r="D327" s="154" t="str">
        <f t="shared" si="1375"/>
        <v>00:00:00,00</v>
      </c>
      <c r="E327" s="154" t="str">
        <f t="shared" si="1376"/>
        <v>00:00:00,00</v>
      </c>
      <c r="F327" s="154" t="str">
        <f t="shared" si="1377"/>
        <v>00:00:00,00</v>
      </c>
      <c r="G327" s="154" t="str">
        <f t="shared" si="1378"/>
        <v>00:00:00,00</v>
      </c>
      <c r="H327" s="154" t="str">
        <f t="shared" si="1379"/>
        <v>00:00:00,00</v>
      </c>
      <c r="I327" s="154" t="str">
        <f t="shared" si="1380"/>
        <v>00:00:00,00</v>
      </c>
      <c r="J327" s="154" t="str">
        <f t="shared" si="1381"/>
        <v>00:00:00,00</v>
      </c>
      <c r="K327" s="154" t="str">
        <f t="shared" si="1382"/>
        <v>00:00:00,00</v>
      </c>
      <c r="L327" s="164">
        <f t="shared" si="1383"/>
        <v>0</v>
      </c>
      <c r="M327" s="164" t="str">
        <f t="shared" si="1384"/>
        <v>00</v>
      </c>
      <c r="N327" s="168">
        <f t="shared" si="1366"/>
        <v>0</v>
      </c>
      <c r="O327" s="164" t="str">
        <f t="shared" si="1385"/>
        <v/>
      </c>
      <c r="P327" s="171" t="str">
        <f t="shared" si="1367"/>
        <v>0:00,00</v>
      </c>
      <c r="Q327" s="171" t="str">
        <f t="shared" si="1368"/>
        <v>00:00,00</v>
      </c>
      <c r="R327" s="171" t="str">
        <f t="shared" si="1386"/>
        <v>00:00,</v>
      </c>
      <c r="S327" s="270"/>
      <c r="T327" s="270"/>
      <c r="U327" s="281"/>
      <c r="V327" s="281"/>
      <c r="W327" s="281"/>
      <c r="X327" s="281"/>
      <c r="Y327" s="264"/>
      <c r="Z327" s="264"/>
      <c r="AA327" s="264"/>
      <c r="AB327" s="264"/>
      <c r="AC327" s="65">
        <f t="shared" ref="AC327" si="1692">AJ325</f>
        <v>105</v>
      </c>
      <c r="AD327" s="65" t="str">
        <f t="shared" ref="AD327" si="1693">AK325</f>
        <v/>
      </c>
      <c r="AE327" s="65" t="s">
        <v>114</v>
      </c>
      <c r="AF327" s="246"/>
      <c r="AG327" s="246"/>
      <c r="AH327" s="246"/>
      <c r="AI327" s="244"/>
      <c r="AJ327" s="271"/>
      <c r="AK327" s="272"/>
      <c r="AL327" s="273"/>
      <c r="AM327" s="273"/>
      <c r="AN327" s="273"/>
      <c r="AO327" s="273"/>
      <c r="AP327" s="273"/>
      <c r="AQ327" s="273"/>
      <c r="AR327" s="273"/>
      <c r="AS327" s="274"/>
      <c r="AT327" s="274"/>
      <c r="AU327" s="274"/>
      <c r="AV327" s="274"/>
      <c r="AW327" s="274"/>
      <c r="AX327" s="274"/>
      <c r="AY327" s="274"/>
      <c r="AZ327" s="274"/>
      <c r="BA327" s="274"/>
      <c r="BB327" s="274"/>
      <c r="BC327" s="274"/>
      <c r="BD327" s="274"/>
      <c r="BE327" s="278"/>
      <c r="BF327" s="279"/>
      <c r="BG327" s="280"/>
      <c r="BH327" s="278"/>
      <c r="BI327" s="279"/>
      <c r="BJ327" s="279"/>
      <c r="BK327" s="280"/>
      <c r="BL327" s="74" t="str">
        <f>IF(AL325="","",AE327)</f>
        <v/>
      </c>
      <c r="BM327" s="163"/>
      <c r="BN327" s="163"/>
      <c r="BO327" s="163"/>
      <c r="BP327" s="163"/>
      <c r="BQ327" s="163"/>
      <c r="BR327" s="163"/>
      <c r="BS327" s="163"/>
      <c r="BT327" s="163"/>
      <c r="BU327" s="163"/>
      <c r="BV327" s="163"/>
      <c r="BW327" s="163"/>
      <c r="BX327" s="172"/>
      <c r="BY327" s="174" t="str">
        <f t="shared" si="1371"/>
        <v/>
      </c>
      <c r="BZ327" s="245"/>
      <c r="CA327" s="263"/>
    </row>
    <row r="328" spans="1:79" ht="19.8" customHeight="1" x14ac:dyDescent="0.3">
      <c r="A328" s="154" t="str">
        <f t="shared" si="1372"/>
        <v>00:00:00,00</v>
      </c>
      <c r="B328" s="154" t="str">
        <f t="shared" si="1373"/>
        <v>00:00:00,00</v>
      </c>
      <c r="C328" s="154" t="str">
        <f t="shared" si="1374"/>
        <v>00:00:00,00</v>
      </c>
      <c r="D328" s="154" t="str">
        <f t="shared" si="1375"/>
        <v>00:00:00,00</v>
      </c>
      <c r="E328" s="154" t="str">
        <f t="shared" si="1376"/>
        <v>00:00:00,00</v>
      </c>
      <c r="F328" s="154" t="str">
        <f t="shared" si="1377"/>
        <v>00:00:00,00</v>
      </c>
      <c r="G328" s="154" t="str">
        <f t="shared" si="1378"/>
        <v>00:00:00,00</v>
      </c>
      <c r="H328" s="154" t="str">
        <f t="shared" si="1379"/>
        <v>00:00:00,00</v>
      </c>
      <c r="I328" s="154" t="str">
        <f t="shared" si="1380"/>
        <v>00:00:00,00</v>
      </c>
      <c r="J328" s="154" t="str">
        <f t="shared" si="1381"/>
        <v>00:00:00,00</v>
      </c>
      <c r="K328" s="154" t="str">
        <f t="shared" si="1382"/>
        <v>00:00:00,00</v>
      </c>
      <c r="L328" s="164">
        <f t="shared" si="1383"/>
        <v>0</v>
      </c>
      <c r="M328" s="164" t="str">
        <f t="shared" si="1384"/>
        <v>00</v>
      </c>
      <c r="N328" s="168">
        <f t="shared" si="1366"/>
        <v>0</v>
      </c>
      <c r="O328" s="164" t="str">
        <f t="shared" si="1385"/>
        <v/>
      </c>
      <c r="P328" s="171" t="str">
        <f t="shared" si="1367"/>
        <v>0:00,00</v>
      </c>
      <c r="Q328" s="171" t="str">
        <f t="shared" si="1368"/>
        <v>00:00,00</v>
      </c>
      <c r="R328" s="171" t="str">
        <f t="shared" si="1386"/>
        <v>00:00,</v>
      </c>
      <c r="S328" s="270" t="str">
        <f t="shared" ref="S328" si="1694">U328&amp;V328&amp;W328&amp;X328</f>
        <v/>
      </c>
      <c r="T328" s="270" t="str">
        <f>U328&amp;V328&amp;W328&amp;X328&amp;BE328&amp;BH328</f>
        <v/>
      </c>
      <c r="U328" s="281" t="str">
        <f t="shared" ref="U328" si="1695">IF(Y328="","",RANK(Y328,$Y$13:$Y$372,1))</f>
        <v/>
      </c>
      <c r="V328" s="281" t="str">
        <f t="shared" ref="V328" si="1696">IF(Z328="","",RANK(Z328,$Z$13:$Z$372,1))</f>
        <v/>
      </c>
      <c r="W328" s="281" t="str">
        <f t="shared" ref="W328" si="1697">IF(AA328="","",RANK(AA328,$AA$13:$AA$372,1))</f>
        <v/>
      </c>
      <c r="X328" s="281" t="str">
        <f t="shared" ref="X328" si="1698">IF(AB328="","",RANK(AB328,$AB$13:$AB$372,1))</f>
        <v/>
      </c>
      <c r="Y328" s="264" t="str">
        <f t="shared" ref="Y328:AB328" si="1699">IFERROR(IF(AND($BE328=Y$12,$BH328=Y$11),$BZ328,""),"")</f>
        <v/>
      </c>
      <c r="Z328" s="264" t="str">
        <f t="shared" si="1699"/>
        <v/>
      </c>
      <c r="AA328" s="264" t="str">
        <f t="shared" si="1699"/>
        <v/>
      </c>
      <c r="AB328" s="264" t="str">
        <f t="shared" si="1699"/>
        <v/>
      </c>
      <c r="AC328" s="65">
        <f t="shared" ref="AC328" si="1700">AJ328</f>
        <v>106</v>
      </c>
      <c r="AD328" s="65" t="str">
        <f t="shared" ref="AD328" si="1701">AK328</f>
        <v/>
      </c>
      <c r="AE328" s="65" t="s">
        <v>112</v>
      </c>
      <c r="AF328" s="246" t="str">
        <f t="shared" ref="AF328" si="1702">BY328</f>
        <v/>
      </c>
      <c r="AG328" s="246" t="str">
        <f t="shared" ref="AG328" si="1703">BY329</f>
        <v/>
      </c>
      <c r="AH328" s="246" t="str">
        <f t="shared" ref="AH328" si="1704">BY330</f>
        <v/>
      </c>
      <c r="AI328" s="244">
        <f t="shared" ref="AI328" si="1705">IF(BZ328="",0,1)</f>
        <v>0</v>
      </c>
      <c r="AJ328" s="271">
        <v>106</v>
      </c>
      <c r="AK328" s="272" t="str">
        <f>IF(INDEX('ordem de passagem'!B$13:B$132,MATCH(ajuizamento!$AJ328,'ordem de passagem'!$A$13:$A$132))=0,"",INDEX('ordem de passagem'!B$13:B$132,MATCH(ajuizamento!$AJ328,'ordem de passagem'!$A$13:$A$132)))</f>
        <v/>
      </c>
      <c r="AL328" s="273" t="str">
        <f>IF(INDEX('ordem de passagem'!C$13:C$132,MATCH(ajuizamento!$AJ328,'ordem de passagem'!$A$13:$A$132))=0,"",INDEX('ordem de passagem'!C$13:C$132,MATCH(ajuizamento!$AJ328,'ordem de passagem'!$A$13:$A$132)))</f>
        <v/>
      </c>
      <c r="AM328" s="273"/>
      <c r="AN328" s="273"/>
      <c r="AO328" s="273"/>
      <c r="AP328" s="273"/>
      <c r="AQ328" s="273"/>
      <c r="AR328" s="273"/>
      <c r="AS328" s="274" t="str">
        <f>IF(INDEX('ordem de passagem'!D$13:D$132,MATCH(ajuizamento!$AJ328,'ordem de passagem'!$A$13:$A$132))=0,"",INDEX('ordem de passagem'!D$13:D$132,MATCH(ajuizamento!$AJ328,'ordem de passagem'!$A$13:$A$132)))</f>
        <v/>
      </c>
      <c r="AT328" s="274"/>
      <c r="AU328" s="274"/>
      <c r="AV328" s="274"/>
      <c r="AW328" s="274"/>
      <c r="AX328" s="274"/>
      <c r="AY328" s="274"/>
      <c r="AZ328" s="274" t="str">
        <f>IF(INDEX('ordem de passagem'!E$13:E$132,MATCH(ajuizamento!$AJ328,'ordem de passagem'!$A$13:$A$132))=0,"",INDEX('ordem de passagem'!E$13:E$132,MATCH(ajuizamento!$AJ328,'ordem de passagem'!$A$13:$A$132)))</f>
        <v/>
      </c>
      <c r="BA328" s="274"/>
      <c r="BB328" s="274"/>
      <c r="BC328" s="274"/>
      <c r="BD328" s="274"/>
      <c r="BE328" s="275" t="str">
        <f>IF(INDEX('ordem de passagem'!F$13:F$132,MATCH(ajuizamento!$AJ328,'ordem de passagem'!$A$13:$A$132))=0,"",INDEX('ordem de passagem'!F$13:F$132,MATCH(ajuizamento!$AJ328,'ordem de passagem'!$A$13:$A$132)))</f>
        <v/>
      </c>
      <c r="BF328" s="276"/>
      <c r="BG328" s="277"/>
      <c r="BH328" s="275" t="str">
        <f>IF(INDEX('ordem de passagem'!G$13:G$132,MATCH(ajuizamento!$AJ328,'ordem de passagem'!$A$13:$A$132))=0,"",INDEX('ordem de passagem'!G$13:G$132,MATCH(ajuizamento!$AJ328,'ordem de passagem'!$A$13:$A$132)))</f>
        <v/>
      </c>
      <c r="BI328" s="276"/>
      <c r="BJ328" s="276"/>
      <c r="BK328" s="277"/>
      <c r="BL328" s="74" t="str">
        <f>IF(AL328="","",AE328)</f>
        <v/>
      </c>
      <c r="BM328" s="162"/>
      <c r="BN328" s="162"/>
      <c r="BO328" s="162"/>
      <c r="BP328" s="162"/>
      <c r="BQ328" s="162"/>
      <c r="BR328" s="162"/>
      <c r="BS328" s="162"/>
      <c r="BT328" s="162"/>
      <c r="BU328" s="162"/>
      <c r="BV328" s="162"/>
      <c r="BW328" s="162"/>
      <c r="BX328" s="172"/>
      <c r="BY328" s="174" t="str">
        <f t="shared" si="1371"/>
        <v/>
      </c>
      <c r="BZ328" s="245" t="str">
        <f t="shared" si="1529"/>
        <v/>
      </c>
      <c r="CA328" s="263"/>
    </row>
    <row r="329" spans="1:79" ht="19.8" customHeight="1" x14ac:dyDescent="0.3">
      <c r="A329" s="154" t="str">
        <f t="shared" si="1372"/>
        <v>00:00:00,00</v>
      </c>
      <c r="B329" s="154" t="str">
        <f t="shared" si="1373"/>
        <v>00:00:00,00</v>
      </c>
      <c r="C329" s="154" t="str">
        <f t="shared" si="1374"/>
        <v>00:00:00,00</v>
      </c>
      <c r="D329" s="154" t="str">
        <f t="shared" si="1375"/>
        <v>00:00:00,00</v>
      </c>
      <c r="E329" s="154" t="str">
        <f t="shared" si="1376"/>
        <v>00:00:00,00</v>
      </c>
      <c r="F329" s="154" t="str">
        <f t="shared" si="1377"/>
        <v>00:00:00,00</v>
      </c>
      <c r="G329" s="154" t="str">
        <f t="shared" si="1378"/>
        <v>00:00:00,00</v>
      </c>
      <c r="H329" s="154" t="str">
        <f t="shared" si="1379"/>
        <v>00:00:00,00</v>
      </c>
      <c r="I329" s="154" t="str">
        <f t="shared" si="1380"/>
        <v>00:00:00,00</v>
      </c>
      <c r="J329" s="154" t="str">
        <f t="shared" si="1381"/>
        <v>00:00:00,00</v>
      </c>
      <c r="K329" s="154" t="str">
        <f t="shared" si="1382"/>
        <v>00:00:00,00</v>
      </c>
      <c r="L329" s="164">
        <f t="shared" si="1383"/>
        <v>0</v>
      </c>
      <c r="M329" s="164" t="str">
        <f t="shared" si="1384"/>
        <v>00</v>
      </c>
      <c r="N329" s="168">
        <f t="shared" si="1366"/>
        <v>0</v>
      </c>
      <c r="O329" s="164" t="str">
        <f t="shared" si="1385"/>
        <v/>
      </c>
      <c r="P329" s="171" t="str">
        <f t="shared" si="1367"/>
        <v>0:00,00</v>
      </c>
      <c r="Q329" s="171" t="str">
        <f t="shared" si="1368"/>
        <v>00:00,00</v>
      </c>
      <c r="R329" s="171" t="str">
        <f t="shared" si="1386"/>
        <v>00:00,</v>
      </c>
      <c r="S329" s="270"/>
      <c r="T329" s="270"/>
      <c r="U329" s="281"/>
      <c r="V329" s="281"/>
      <c r="W329" s="281"/>
      <c r="X329" s="281"/>
      <c r="Y329" s="264"/>
      <c r="Z329" s="264"/>
      <c r="AA329" s="264"/>
      <c r="AB329" s="264"/>
      <c r="AC329" s="65">
        <f t="shared" ref="AC329" si="1706">AJ328</f>
        <v>106</v>
      </c>
      <c r="AD329" s="65" t="str">
        <f t="shared" ref="AD329" si="1707">AK328</f>
        <v/>
      </c>
      <c r="AE329" s="65" t="s">
        <v>113</v>
      </c>
      <c r="AF329" s="246"/>
      <c r="AG329" s="246"/>
      <c r="AH329" s="246"/>
      <c r="AI329" s="244"/>
      <c r="AJ329" s="271"/>
      <c r="AK329" s="272"/>
      <c r="AL329" s="273"/>
      <c r="AM329" s="273"/>
      <c r="AN329" s="273"/>
      <c r="AO329" s="273"/>
      <c r="AP329" s="273"/>
      <c r="AQ329" s="273"/>
      <c r="AR329" s="273"/>
      <c r="AS329" s="274"/>
      <c r="AT329" s="274"/>
      <c r="AU329" s="274"/>
      <c r="AV329" s="274"/>
      <c r="AW329" s="274"/>
      <c r="AX329" s="274"/>
      <c r="AY329" s="274"/>
      <c r="AZ329" s="274"/>
      <c r="BA329" s="274"/>
      <c r="BB329" s="274"/>
      <c r="BC329" s="274"/>
      <c r="BD329" s="274"/>
      <c r="BE329" s="275"/>
      <c r="BF329" s="276"/>
      <c r="BG329" s="277"/>
      <c r="BH329" s="275"/>
      <c r="BI329" s="276"/>
      <c r="BJ329" s="276"/>
      <c r="BK329" s="277"/>
      <c r="BL329" s="74" t="str">
        <f>IF(AL328="","",AE329)</f>
        <v/>
      </c>
      <c r="BM329" s="163"/>
      <c r="BN329" s="163"/>
      <c r="BO329" s="163"/>
      <c r="BP329" s="163"/>
      <c r="BQ329" s="163"/>
      <c r="BR329" s="163"/>
      <c r="BS329" s="163"/>
      <c r="BT329" s="163"/>
      <c r="BU329" s="163"/>
      <c r="BV329" s="163"/>
      <c r="BW329" s="163"/>
      <c r="BX329" s="172"/>
      <c r="BY329" s="174" t="str">
        <f t="shared" si="1371"/>
        <v/>
      </c>
      <c r="BZ329" s="245"/>
      <c r="CA329" s="263"/>
    </row>
    <row r="330" spans="1:79" ht="19.8" customHeight="1" x14ac:dyDescent="0.3">
      <c r="A330" s="154" t="str">
        <f t="shared" si="1372"/>
        <v>00:00:00,00</v>
      </c>
      <c r="B330" s="154" t="str">
        <f t="shared" si="1373"/>
        <v>00:00:00,00</v>
      </c>
      <c r="C330" s="154" t="str">
        <f t="shared" si="1374"/>
        <v>00:00:00,00</v>
      </c>
      <c r="D330" s="154" t="str">
        <f t="shared" si="1375"/>
        <v>00:00:00,00</v>
      </c>
      <c r="E330" s="154" t="str">
        <f t="shared" si="1376"/>
        <v>00:00:00,00</v>
      </c>
      <c r="F330" s="154" t="str">
        <f t="shared" si="1377"/>
        <v>00:00:00,00</v>
      </c>
      <c r="G330" s="154" t="str">
        <f t="shared" si="1378"/>
        <v>00:00:00,00</v>
      </c>
      <c r="H330" s="154" t="str">
        <f t="shared" si="1379"/>
        <v>00:00:00,00</v>
      </c>
      <c r="I330" s="154" t="str">
        <f t="shared" si="1380"/>
        <v>00:00:00,00</v>
      </c>
      <c r="J330" s="154" t="str">
        <f t="shared" si="1381"/>
        <v>00:00:00,00</v>
      </c>
      <c r="K330" s="154" t="str">
        <f t="shared" si="1382"/>
        <v>00:00:00,00</v>
      </c>
      <c r="L330" s="164">
        <f t="shared" si="1383"/>
        <v>0</v>
      </c>
      <c r="M330" s="164" t="str">
        <f t="shared" si="1384"/>
        <v>00</v>
      </c>
      <c r="N330" s="168">
        <f t="shared" si="1366"/>
        <v>0</v>
      </c>
      <c r="O330" s="164" t="str">
        <f t="shared" si="1385"/>
        <v/>
      </c>
      <c r="P330" s="171" t="str">
        <f t="shared" si="1367"/>
        <v>0:00,00</v>
      </c>
      <c r="Q330" s="171" t="str">
        <f t="shared" si="1368"/>
        <v>00:00,00</v>
      </c>
      <c r="R330" s="171" t="str">
        <f t="shared" si="1386"/>
        <v>00:00,</v>
      </c>
      <c r="S330" s="270"/>
      <c r="T330" s="270"/>
      <c r="U330" s="281"/>
      <c r="V330" s="281"/>
      <c r="W330" s="281"/>
      <c r="X330" s="281"/>
      <c r="Y330" s="264"/>
      <c r="Z330" s="264"/>
      <c r="AA330" s="264"/>
      <c r="AB330" s="264"/>
      <c r="AC330" s="65">
        <f t="shared" ref="AC330" si="1708">AJ328</f>
        <v>106</v>
      </c>
      <c r="AD330" s="65" t="str">
        <f t="shared" ref="AD330" si="1709">AK328</f>
        <v/>
      </c>
      <c r="AE330" s="65" t="s">
        <v>114</v>
      </c>
      <c r="AF330" s="246"/>
      <c r="AG330" s="246"/>
      <c r="AH330" s="246"/>
      <c r="AI330" s="244"/>
      <c r="AJ330" s="271"/>
      <c r="AK330" s="272"/>
      <c r="AL330" s="273"/>
      <c r="AM330" s="273"/>
      <c r="AN330" s="273"/>
      <c r="AO330" s="273"/>
      <c r="AP330" s="273"/>
      <c r="AQ330" s="273"/>
      <c r="AR330" s="273"/>
      <c r="AS330" s="274"/>
      <c r="AT330" s="274"/>
      <c r="AU330" s="274"/>
      <c r="AV330" s="274"/>
      <c r="AW330" s="274"/>
      <c r="AX330" s="274"/>
      <c r="AY330" s="274"/>
      <c r="AZ330" s="274"/>
      <c r="BA330" s="274"/>
      <c r="BB330" s="274"/>
      <c r="BC330" s="274"/>
      <c r="BD330" s="274"/>
      <c r="BE330" s="278"/>
      <c r="BF330" s="279"/>
      <c r="BG330" s="280"/>
      <c r="BH330" s="278"/>
      <c r="BI330" s="279"/>
      <c r="BJ330" s="279"/>
      <c r="BK330" s="280"/>
      <c r="BL330" s="74" t="str">
        <f>IF(AL328="","",AE330)</f>
        <v/>
      </c>
      <c r="BM330" s="163"/>
      <c r="BN330" s="163"/>
      <c r="BO330" s="163"/>
      <c r="BP330" s="163"/>
      <c r="BQ330" s="163"/>
      <c r="BR330" s="163"/>
      <c r="BS330" s="163"/>
      <c r="BT330" s="163"/>
      <c r="BU330" s="163"/>
      <c r="BV330" s="163"/>
      <c r="BW330" s="163"/>
      <c r="BX330" s="172"/>
      <c r="BY330" s="174" t="str">
        <f t="shared" si="1371"/>
        <v/>
      </c>
      <c r="BZ330" s="245"/>
      <c r="CA330" s="263"/>
    </row>
    <row r="331" spans="1:79" ht="19.8" customHeight="1" x14ac:dyDescent="0.3">
      <c r="A331" s="154" t="str">
        <f t="shared" si="1372"/>
        <v>00:00:00,00</v>
      </c>
      <c r="B331" s="154" t="str">
        <f t="shared" si="1373"/>
        <v>00:00:00,00</v>
      </c>
      <c r="C331" s="154" t="str">
        <f t="shared" si="1374"/>
        <v>00:00:00,00</v>
      </c>
      <c r="D331" s="154" t="str">
        <f t="shared" si="1375"/>
        <v>00:00:00,00</v>
      </c>
      <c r="E331" s="154" t="str">
        <f t="shared" si="1376"/>
        <v>00:00:00,00</v>
      </c>
      <c r="F331" s="154" t="str">
        <f t="shared" si="1377"/>
        <v>00:00:00,00</v>
      </c>
      <c r="G331" s="154" t="str">
        <f t="shared" si="1378"/>
        <v>00:00:00,00</v>
      </c>
      <c r="H331" s="154" t="str">
        <f t="shared" si="1379"/>
        <v>00:00:00,00</v>
      </c>
      <c r="I331" s="154" t="str">
        <f t="shared" si="1380"/>
        <v>00:00:00,00</v>
      </c>
      <c r="J331" s="154" t="str">
        <f t="shared" si="1381"/>
        <v>00:00:00,00</v>
      </c>
      <c r="K331" s="154" t="str">
        <f t="shared" si="1382"/>
        <v>00:00:00,00</v>
      </c>
      <c r="L331" s="164">
        <f t="shared" si="1383"/>
        <v>0</v>
      </c>
      <c r="M331" s="164" t="str">
        <f t="shared" si="1384"/>
        <v>00</v>
      </c>
      <c r="N331" s="168">
        <f t="shared" si="1366"/>
        <v>0</v>
      </c>
      <c r="O331" s="164" t="str">
        <f t="shared" si="1385"/>
        <v/>
      </c>
      <c r="P331" s="171" t="str">
        <f t="shared" si="1367"/>
        <v>0:00,00</v>
      </c>
      <c r="Q331" s="171" t="str">
        <f t="shared" si="1368"/>
        <v>00:00,00</v>
      </c>
      <c r="R331" s="171" t="str">
        <f t="shared" si="1386"/>
        <v>00:00,</v>
      </c>
      <c r="S331" s="270" t="str">
        <f t="shared" ref="S331" si="1710">U331&amp;V331&amp;W331&amp;X331</f>
        <v/>
      </c>
      <c r="T331" s="270" t="str">
        <f>U331&amp;V331&amp;W331&amp;X331&amp;BE331&amp;BH331</f>
        <v/>
      </c>
      <c r="U331" s="281" t="str">
        <f t="shared" ref="U331" si="1711">IF(Y331="","",RANK(Y331,$Y$13:$Y$372,1))</f>
        <v/>
      </c>
      <c r="V331" s="281" t="str">
        <f t="shared" ref="V331" si="1712">IF(Z331="","",RANK(Z331,$Z$13:$Z$372,1))</f>
        <v/>
      </c>
      <c r="W331" s="281" t="str">
        <f t="shared" ref="W331" si="1713">IF(AA331="","",RANK(AA331,$AA$13:$AA$372,1))</f>
        <v/>
      </c>
      <c r="X331" s="281" t="str">
        <f t="shared" ref="X331" si="1714">IF(AB331="","",RANK(AB331,$AB$13:$AB$372,1))</f>
        <v/>
      </c>
      <c r="Y331" s="264" t="str">
        <f t="shared" ref="Y331:AB331" si="1715">IFERROR(IF(AND($BE331=Y$12,$BH331=Y$11),$BZ331,""),"")</f>
        <v/>
      </c>
      <c r="Z331" s="264" t="str">
        <f t="shared" si="1715"/>
        <v/>
      </c>
      <c r="AA331" s="264" t="str">
        <f t="shared" si="1715"/>
        <v/>
      </c>
      <c r="AB331" s="264" t="str">
        <f t="shared" si="1715"/>
        <v/>
      </c>
      <c r="AC331" s="65">
        <f t="shared" ref="AC331" si="1716">AJ331</f>
        <v>107</v>
      </c>
      <c r="AD331" s="65" t="str">
        <f t="shared" ref="AD331" si="1717">AK331</f>
        <v/>
      </c>
      <c r="AE331" s="65" t="s">
        <v>112</v>
      </c>
      <c r="AF331" s="246" t="str">
        <f t="shared" ref="AF331" si="1718">BY331</f>
        <v/>
      </c>
      <c r="AG331" s="246" t="str">
        <f t="shared" ref="AG331" si="1719">BY332</f>
        <v/>
      </c>
      <c r="AH331" s="246" t="str">
        <f t="shared" ref="AH331" si="1720">BY333</f>
        <v/>
      </c>
      <c r="AI331" s="244">
        <f t="shared" ref="AI331" si="1721">IF(BZ331="",0,1)</f>
        <v>0</v>
      </c>
      <c r="AJ331" s="271">
        <v>107</v>
      </c>
      <c r="AK331" s="272" t="str">
        <f>IF(INDEX('ordem de passagem'!B$13:B$132,MATCH(ajuizamento!$AJ331,'ordem de passagem'!$A$13:$A$132))=0,"",INDEX('ordem de passagem'!B$13:B$132,MATCH(ajuizamento!$AJ331,'ordem de passagem'!$A$13:$A$132)))</f>
        <v/>
      </c>
      <c r="AL331" s="273" t="str">
        <f>IF(INDEX('ordem de passagem'!C$13:C$132,MATCH(ajuizamento!$AJ331,'ordem de passagem'!$A$13:$A$132))=0,"",INDEX('ordem de passagem'!C$13:C$132,MATCH(ajuizamento!$AJ331,'ordem de passagem'!$A$13:$A$132)))</f>
        <v/>
      </c>
      <c r="AM331" s="273"/>
      <c r="AN331" s="273"/>
      <c r="AO331" s="273"/>
      <c r="AP331" s="273"/>
      <c r="AQ331" s="273"/>
      <c r="AR331" s="273"/>
      <c r="AS331" s="274" t="str">
        <f>IF(INDEX('ordem de passagem'!D$13:D$132,MATCH(ajuizamento!$AJ331,'ordem de passagem'!$A$13:$A$132))=0,"",INDEX('ordem de passagem'!D$13:D$132,MATCH(ajuizamento!$AJ331,'ordem de passagem'!$A$13:$A$132)))</f>
        <v/>
      </c>
      <c r="AT331" s="274"/>
      <c r="AU331" s="274"/>
      <c r="AV331" s="274"/>
      <c r="AW331" s="274"/>
      <c r="AX331" s="274"/>
      <c r="AY331" s="274"/>
      <c r="AZ331" s="274" t="str">
        <f>IF(INDEX('ordem de passagem'!E$13:E$132,MATCH(ajuizamento!$AJ331,'ordem de passagem'!$A$13:$A$132))=0,"",INDEX('ordem de passagem'!E$13:E$132,MATCH(ajuizamento!$AJ331,'ordem de passagem'!$A$13:$A$132)))</f>
        <v/>
      </c>
      <c r="BA331" s="274"/>
      <c r="BB331" s="274"/>
      <c r="BC331" s="274"/>
      <c r="BD331" s="274"/>
      <c r="BE331" s="275" t="str">
        <f>IF(INDEX('ordem de passagem'!F$13:F$132,MATCH(ajuizamento!$AJ331,'ordem de passagem'!$A$13:$A$132))=0,"",INDEX('ordem de passagem'!F$13:F$132,MATCH(ajuizamento!$AJ331,'ordem de passagem'!$A$13:$A$132)))</f>
        <v/>
      </c>
      <c r="BF331" s="276"/>
      <c r="BG331" s="277"/>
      <c r="BH331" s="275" t="str">
        <f>IF(INDEX('ordem de passagem'!G$13:G$132,MATCH(ajuizamento!$AJ331,'ordem de passagem'!$A$13:$A$132))=0,"",INDEX('ordem de passagem'!G$13:G$132,MATCH(ajuizamento!$AJ331,'ordem de passagem'!$A$13:$A$132)))</f>
        <v/>
      </c>
      <c r="BI331" s="276"/>
      <c r="BJ331" s="276"/>
      <c r="BK331" s="277"/>
      <c r="BL331" s="74" t="str">
        <f>IF(AL331="","",AE331)</f>
        <v/>
      </c>
      <c r="BM331" s="162"/>
      <c r="BN331" s="162"/>
      <c r="BO331" s="162"/>
      <c r="BP331" s="162"/>
      <c r="BQ331" s="162"/>
      <c r="BR331" s="162"/>
      <c r="BS331" s="162"/>
      <c r="BT331" s="162"/>
      <c r="BU331" s="162"/>
      <c r="BV331" s="162"/>
      <c r="BW331" s="162"/>
      <c r="BX331" s="172"/>
      <c r="BY331" s="174" t="str">
        <f t="shared" si="1371"/>
        <v/>
      </c>
      <c r="BZ331" s="245" t="str">
        <f t="shared" si="1529"/>
        <v/>
      </c>
      <c r="CA331" s="263"/>
    </row>
    <row r="332" spans="1:79" ht="19.8" customHeight="1" x14ac:dyDescent="0.3">
      <c r="A332" s="154" t="str">
        <f t="shared" si="1372"/>
        <v>00:00:00,00</v>
      </c>
      <c r="B332" s="154" t="str">
        <f t="shared" si="1373"/>
        <v>00:00:00,00</v>
      </c>
      <c r="C332" s="154" t="str">
        <f t="shared" si="1374"/>
        <v>00:00:00,00</v>
      </c>
      <c r="D332" s="154" t="str">
        <f t="shared" si="1375"/>
        <v>00:00:00,00</v>
      </c>
      <c r="E332" s="154" t="str">
        <f t="shared" si="1376"/>
        <v>00:00:00,00</v>
      </c>
      <c r="F332" s="154" t="str">
        <f t="shared" si="1377"/>
        <v>00:00:00,00</v>
      </c>
      <c r="G332" s="154" t="str">
        <f t="shared" si="1378"/>
        <v>00:00:00,00</v>
      </c>
      <c r="H332" s="154" t="str">
        <f t="shared" si="1379"/>
        <v>00:00:00,00</v>
      </c>
      <c r="I332" s="154" t="str">
        <f t="shared" si="1380"/>
        <v>00:00:00,00</v>
      </c>
      <c r="J332" s="154" t="str">
        <f t="shared" si="1381"/>
        <v>00:00:00,00</v>
      </c>
      <c r="K332" s="154" t="str">
        <f t="shared" si="1382"/>
        <v>00:00:00,00</v>
      </c>
      <c r="L332" s="164">
        <f t="shared" si="1383"/>
        <v>0</v>
      </c>
      <c r="M332" s="164" t="str">
        <f t="shared" si="1384"/>
        <v>00</v>
      </c>
      <c r="N332" s="168">
        <f t="shared" si="1366"/>
        <v>0</v>
      </c>
      <c r="O332" s="164" t="str">
        <f t="shared" si="1385"/>
        <v/>
      </c>
      <c r="P332" s="171" t="str">
        <f t="shared" si="1367"/>
        <v>0:00,00</v>
      </c>
      <c r="Q332" s="171" t="str">
        <f t="shared" si="1368"/>
        <v>00:00,00</v>
      </c>
      <c r="R332" s="171" t="str">
        <f t="shared" si="1386"/>
        <v>00:00,</v>
      </c>
      <c r="S332" s="270"/>
      <c r="T332" s="270"/>
      <c r="U332" s="281"/>
      <c r="V332" s="281"/>
      <c r="W332" s="281"/>
      <c r="X332" s="281"/>
      <c r="Y332" s="264"/>
      <c r="Z332" s="264"/>
      <c r="AA332" s="264"/>
      <c r="AB332" s="264"/>
      <c r="AC332" s="65">
        <f t="shared" ref="AC332" si="1722">AJ331</f>
        <v>107</v>
      </c>
      <c r="AD332" s="65" t="str">
        <f t="shared" ref="AD332" si="1723">AK331</f>
        <v/>
      </c>
      <c r="AE332" s="65" t="s">
        <v>113</v>
      </c>
      <c r="AF332" s="246"/>
      <c r="AG332" s="246"/>
      <c r="AH332" s="246"/>
      <c r="AI332" s="244"/>
      <c r="AJ332" s="271"/>
      <c r="AK332" s="272"/>
      <c r="AL332" s="273"/>
      <c r="AM332" s="273"/>
      <c r="AN332" s="273"/>
      <c r="AO332" s="273"/>
      <c r="AP332" s="273"/>
      <c r="AQ332" s="273"/>
      <c r="AR332" s="273"/>
      <c r="AS332" s="274"/>
      <c r="AT332" s="274"/>
      <c r="AU332" s="274"/>
      <c r="AV332" s="274"/>
      <c r="AW332" s="274"/>
      <c r="AX332" s="274"/>
      <c r="AY332" s="274"/>
      <c r="AZ332" s="274"/>
      <c r="BA332" s="274"/>
      <c r="BB332" s="274"/>
      <c r="BC332" s="274"/>
      <c r="BD332" s="274"/>
      <c r="BE332" s="275"/>
      <c r="BF332" s="276"/>
      <c r="BG332" s="277"/>
      <c r="BH332" s="275"/>
      <c r="BI332" s="276"/>
      <c r="BJ332" s="276"/>
      <c r="BK332" s="277"/>
      <c r="BL332" s="74" t="str">
        <f>IF(AL331="","",AE332)</f>
        <v/>
      </c>
      <c r="BM332" s="163"/>
      <c r="BN332" s="163"/>
      <c r="BO332" s="163"/>
      <c r="BP332" s="163"/>
      <c r="BQ332" s="163"/>
      <c r="BR332" s="163"/>
      <c r="BS332" s="163"/>
      <c r="BT332" s="163"/>
      <c r="BU332" s="163"/>
      <c r="BV332" s="163"/>
      <c r="BW332" s="163"/>
      <c r="BX332" s="172"/>
      <c r="BY332" s="174" t="str">
        <f t="shared" si="1371"/>
        <v/>
      </c>
      <c r="BZ332" s="245"/>
      <c r="CA332" s="263"/>
    </row>
    <row r="333" spans="1:79" ht="19.8" customHeight="1" x14ac:dyDescent="0.3">
      <c r="A333" s="154" t="str">
        <f t="shared" si="1372"/>
        <v>00:00:00,00</v>
      </c>
      <c r="B333" s="154" t="str">
        <f t="shared" si="1373"/>
        <v>00:00:00,00</v>
      </c>
      <c r="C333" s="154" t="str">
        <f t="shared" si="1374"/>
        <v>00:00:00,00</v>
      </c>
      <c r="D333" s="154" t="str">
        <f t="shared" si="1375"/>
        <v>00:00:00,00</v>
      </c>
      <c r="E333" s="154" t="str">
        <f t="shared" si="1376"/>
        <v>00:00:00,00</v>
      </c>
      <c r="F333" s="154" t="str">
        <f t="shared" si="1377"/>
        <v>00:00:00,00</v>
      </c>
      <c r="G333" s="154" t="str">
        <f t="shared" si="1378"/>
        <v>00:00:00,00</v>
      </c>
      <c r="H333" s="154" t="str">
        <f t="shared" si="1379"/>
        <v>00:00:00,00</v>
      </c>
      <c r="I333" s="154" t="str">
        <f t="shared" si="1380"/>
        <v>00:00:00,00</v>
      </c>
      <c r="J333" s="154" t="str">
        <f t="shared" si="1381"/>
        <v>00:00:00,00</v>
      </c>
      <c r="K333" s="154" t="str">
        <f t="shared" si="1382"/>
        <v>00:00:00,00</v>
      </c>
      <c r="L333" s="164">
        <f t="shared" si="1383"/>
        <v>0</v>
      </c>
      <c r="M333" s="164" t="str">
        <f t="shared" si="1384"/>
        <v>00</v>
      </c>
      <c r="N333" s="168">
        <f t="shared" ref="N333:N372" si="1724">IFERROR((A333+B333+C333+D333+E333+F333+G333+H333+I333+J333+K333)+P333+Q333+R333,"")</f>
        <v>0</v>
      </c>
      <c r="O333" s="164" t="str">
        <f t="shared" si="1385"/>
        <v/>
      </c>
      <c r="P333" s="171" t="str">
        <f t="shared" ref="P333:P372" si="1725">L333&amp;":00,00"</f>
        <v>0:00,00</v>
      </c>
      <c r="Q333" s="171" t="str">
        <f t="shared" ref="Q333:Q372" si="1726">"00:"&amp;M333&amp;",00"</f>
        <v>00:00,00</v>
      </c>
      <c r="R333" s="171" t="str">
        <f t="shared" si="1386"/>
        <v>00:00,</v>
      </c>
      <c r="S333" s="270"/>
      <c r="T333" s="270"/>
      <c r="U333" s="281"/>
      <c r="V333" s="281"/>
      <c r="W333" s="281"/>
      <c r="X333" s="281"/>
      <c r="Y333" s="264"/>
      <c r="Z333" s="264"/>
      <c r="AA333" s="264"/>
      <c r="AB333" s="264"/>
      <c r="AC333" s="65">
        <f t="shared" ref="AC333" si="1727">AJ331</f>
        <v>107</v>
      </c>
      <c r="AD333" s="65" t="str">
        <f t="shared" ref="AD333" si="1728">AK331</f>
        <v/>
      </c>
      <c r="AE333" s="65" t="s">
        <v>114</v>
      </c>
      <c r="AF333" s="246"/>
      <c r="AG333" s="246"/>
      <c r="AH333" s="246"/>
      <c r="AI333" s="244"/>
      <c r="AJ333" s="271"/>
      <c r="AK333" s="272"/>
      <c r="AL333" s="273"/>
      <c r="AM333" s="273"/>
      <c r="AN333" s="273"/>
      <c r="AO333" s="273"/>
      <c r="AP333" s="273"/>
      <c r="AQ333" s="273"/>
      <c r="AR333" s="273"/>
      <c r="AS333" s="274"/>
      <c r="AT333" s="274"/>
      <c r="AU333" s="274"/>
      <c r="AV333" s="274"/>
      <c r="AW333" s="274"/>
      <c r="AX333" s="274"/>
      <c r="AY333" s="274"/>
      <c r="AZ333" s="274"/>
      <c r="BA333" s="274"/>
      <c r="BB333" s="274"/>
      <c r="BC333" s="274"/>
      <c r="BD333" s="274"/>
      <c r="BE333" s="278"/>
      <c r="BF333" s="279"/>
      <c r="BG333" s="280"/>
      <c r="BH333" s="278"/>
      <c r="BI333" s="279"/>
      <c r="BJ333" s="279"/>
      <c r="BK333" s="280"/>
      <c r="BL333" s="74" t="str">
        <f>IF(AL331="","",AE333)</f>
        <v/>
      </c>
      <c r="BM333" s="163"/>
      <c r="BN333" s="163"/>
      <c r="BO333" s="163"/>
      <c r="BP333" s="163"/>
      <c r="BQ333" s="163"/>
      <c r="BR333" s="163"/>
      <c r="BS333" s="163"/>
      <c r="BT333" s="163"/>
      <c r="BU333" s="163"/>
      <c r="BV333" s="163"/>
      <c r="BW333" s="163"/>
      <c r="BX333" s="172"/>
      <c r="BY333" s="174" t="str">
        <f t="shared" ref="BY333:BY396" si="1729">IF(BX333="","",N333)</f>
        <v/>
      </c>
      <c r="BZ333" s="245"/>
      <c r="CA333" s="263"/>
    </row>
    <row r="334" spans="1:79" ht="19.8" customHeight="1" x14ac:dyDescent="0.3">
      <c r="A334" s="154" t="str">
        <f t="shared" ref="A334:A372" si="1730">IF(BM334="","00:00:00,00","00:00:"&amp;BM334&amp;",00")</f>
        <v>00:00:00,00</v>
      </c>
      <c r="B334" s="154" t="str">
        <f t="shared" ref="B334:B372" si="1731">IF(BN334="","00:00:00,00","00:00:"&amp;BN334&amp;",00")</f>
        <v>00:00:00,00</v>
      </c>
      <c r="C334" s="154" t="str">
        <f t="shared" ref="C334:C372" si="1732">IF(BO334="","00:00:00,00","00:00:"&amp;BO334&amp;",00")</f>
        <v>00:00:00,00</v>
      </c>
      <c r="D334" s="154" t="str">
        <f t="shared" ref="D334:D372" si="1733">IF(BP334="","00:00:00,00","00:00:"&amp;BP334&amp;",00")</f>
        <v>00:00:00,00</v>
      </c>
      <c r="E334" s="154" t="str">
        <f t="shared" ref="E334:E372" si="1734">IF(BQ334="","00:00:00,00","00:00:"&amp;BQ334&amp;",00")</f>
        <v>00:00:00,00</v>
      </c>
      <c r="F334" s="154" t="str">
        <f t="shared" ref="F334:F372" si="1735">IF(BR334="","00:00:00,00","00:00:"&amp;BR334&amp;",00")</f>
        <v>00:00:00,00</v>
      </c>
      <c r="G334" s="154" t="str">
        <f t="shared" ref="G334:G372" si="1736">IF(BS334="","00:00:00,00","00:00:"&amp;BS334&amp;",00")</f>
        <v>00:00:00,00</v>
      </c>
      <c r="H334" s="154" t="str">
        <f t="shared" ref="H334:H372" si="1737">IF(BT334="","00:00:00,00","00:00:"&amp;BT334&amp;",00")</f>
        <v>00:00:00,00</v>
      </c>
      <c r="I334" s="154" t="str">
        <f t="shared" ref="I334:I372" si="1738">IF(BU334="","00:00:00,00","00:00:"&amp;BU334&amp;",00")</f>
        <v>00:00:00,00</v>
      </c>
      <c r="J334" s="154" t="str">
        <f t="shared" ref="J334:J372" si="1739">IF(BV334="","00:00:00,00","00:00:"&amp;BV334&amp;",00")</f>
        <v>00:00:00,00</v>
      </c>
      <c r="K334" s="154" t="str">
        <f t="shared" ref="K334:K372" si="1740">IF(BW334="","00:00:00,00","00:00:"&amp;BW334&amp;",00")</f>
        <v>00:00:00,00</v>
      </c>
      <c r="L334" s="164">
        <f t="shared" ref="L334:L372" si="1741">IF(LEN(BX334)=6,LEFT(BX334,1),0)</f>
        <v>0</v>
      </c>
      <c r="M334" s="164" t="str">
        <f t="shared" ref="M334:M372" si="1742">IF(LEN(BX334)=6,MID(BX334,2,2),""&amp;IF(LEN(BX334)=5,MID(BX334,1,2),""&amp;IF(LEN(BX334)=4,0&amp;MID(BX334,1,1),""))&amp;IF(LEN(BX334)&lt;=3,"00",""))</f>
        <v>00</v>
      </c>
      <c r="N334" s="168">
        <f t="shared" si="1724"/>
        <v>0</v>
      </c>
      <c r="O334" s="164" t="str">
        <f t="shared" ref="O334:O372" si="1743">IFERROR((RIGHT(BX334,3))*1,"")</f>
        <v/>
      </c>
      <c r="P334" s="171" t="str">
        <f t="shared" si="1725"/>
        <v>0:00,00</v>
      </c>
      <c r="Q334" s="171" t="str">
        <f t="shared" si="1726"/>
        <v>00:00,00</v>
      </c>
      <c r="R334" s="171" t="str">
        <f t="shared" ref="R334:R372" si="1744">"00:00,"&amp;O334</f>
        <v>00:00,</v>
      </c>
      <c r="S334" s="270" t="str">
        <f t="shared" ref="S334" si="1745">U334&amp;V334&amp;W334&amp;X334</f>
        <v/>
      </c>
      <c r="T334" s="270" t="str">
        <f>U334&amp;V334&amp;W334&amp;X334&amp;BE334&amp;BH334</f>
        <v/>
      </c>
      <c r="U334" s="281" t="str">
        <f t="shared" ref="U334" si="1746">IF(Y334="","",RANK(Y334,$Y$13:$Y$372,1))</f>
        <v/>
      </c>
      <c r="V334" s="281" t="str">
        <f t="shared" ref="V334" si="1747">IF(Z334="","",RANK(Z334,$Z$13:$Z$372,1))</f>
        <v/>
      </c>
      <c r="W334" s="281" t="str">
        <f t="shared" ref="W334" si="1748">IF(AA334="","",RANK(AA334,$AA$13:$AA$372,1))</f>
        <v/>
      </c>
      <c r="X334" s="281" t="str">
        <f t="shared" ref="X334" si="1749">IF(AB334="","",RANK(AB334,$AB$13:$AB$372,1))</f>
        <v/>
      </c>
      <c r="Y334" s="264" t="str">
        <f t="shared" ref="Y334:AB334" si="1750">IFERROR(IF(AND($BE334=Y$12,$BH334=Y$11),$BZ334,""),"")</f>
        <v/>
      </c>
      <c r="Z334" s="264" t="str">
        <f t="shared" si="1750"/>
        <v/>
      </c>
      <c r="AA334" s="264" t="str">
        <f t="shared" si="1750"/>
        <v/>
      </c>
      <c r="AB334" s="264" t="str">
        <f t="shared" si="1750"/>
        <v/>
      </c>
      <c r="AC334" s="65">
        <f t="shared" ref="AC334" si="1751">AJ334</f>
        <v>108</v>
      </c>
      <c r="AD334" s="65" t="str">
        <f t="shared" ref="AD334" si="1752">AK334</f>
        <v/>
      </c>
      <c r="AE334" s="65" t="s">
        <v>112</v>
      </c>
      <c r="AF334" s="246" t="str">
        <f t="shared" ref="AF334" si="1753">BY334</f>
        <v/>
      </c>
      <c r="AG334" s="246" t="str">
        <f t="shared" ref="AG334" si="1754">BY335</f>
        <v/>
      </c>
      <c r="AH334" s="246" t="str">
        <f t="shared" ref="AH334" si="1755">BY336</f>
        <v/>
      </c>
      <c r="AI334" s="244">
        <f t="shared" ref="AI334" si="1756">IF(BZ334="",0,1)</f>
        <v>0</v>
      </c>
      <c r="AJ334" s="271">
        <v>108</v>
      </c>
      <c r="AK334" s="272" t="str">
        <f>IF(INDEX('ordem de passagem'!B$13:B$132,MATCH(ajuizamento!$AJ334,'ordem de passagem'!$A$13:$A$132))=0,"",INDEX('ordem de passagem'!B$13:B$132,MATCH(ajuizamento!$AJ334,'ordem de passagem'!$A$13:$A$132)))</f>
        <v/>
      </c>
      <c r="AL334" s="273" t="str">
        <f>IF(INDEX('ordem de passagem'!C$13:C$132,MATCH(ajuizamento!$AJ334,'ordem de passagem'!$A$13:$A$132))=0,"",INDEX('ordem de passagem'!C$13:C$132,MATCH(ajuizamento!$AJ334,'ordem de passagem'!$A$13:$A$132)))</f>
        <v/>
      </c>
      <c r="AM334" s="273"/>
      <c r="AN334" s="273"/>
      <c r="AO334" s="273"/>
      <c r="AP334" s="273"/>
      <c r="AQ334" s="273"/>
      <c r="AR334" s="273"/>
      <c r="AS334" s="274" t="str">
        <f>IF(INDEX('ordem de passagem'!D$13:D$132,MATCH(ajuizamento!$AJ334,'ordem de passagem'!$A$13:$A$132))=0,"",INDEX('ordem de passagem'!D$13:D$132,MATCH(ajuizamento!$AJ334,'ordem de passagem'!$A$13:$A$132)))</f>
        <v/>
      </c>
      <c r="AT334" s="274"/>
      <c r="AU334" s="274"/>
      <c r="AV334" s="274"/>
      <c r="AW334" s="274"/>
      <c r="AX334" s="274"/>
      <c r="AY334" s="274"/>
      <c r="AZ334" s="274" t="str">
        <f>IF(INDEX('ordem de passagem'!E$13:E$132,MATCH(ajuizamento!$AJ334,'ordem de passagem'!$A$13:$A$132))=0,"",INDEX('ordem de passagem'!E$13:E$132,MATCH(ajuizamento!$AJ334,'ordem de passagem'!$A$13:$A$132)))</f>
        <v/>
      </c>
      <c r="BA334" s="274"/>
      <c r="BB334" s="274"/>
      <c r="BC334" s="274"/>
      <c r="BD334" s="274"/>
      <c r="BE334" s="275" t="str">
        <f>IF(INDEX('ordem de passagem'!F$13:F$132,MATCH(ajuizamento!$AJ334,'ordem de passagem'!$A$13:$A$132))=0,"",INDEX('ordem de passagem'!F$13:F$132,MATCH(ajuizamento!$AJ334,'ordem de passagem'!$A$13:$A$132)))</f>
        <v/>
      </c>
      <c r="BF334" s="276"/>
      <c r="BG334" s="277"/>
      <c r="BH334" s="275" t="str">
        <f>IF(INDEX('ordem de passagem'!G$13:G$132,MATCH(ajuizamento!$AJ334,'ordem de passagem'!$A$13:$A$132))=0,"",INDEX('ordem de passagem'!G$13:G$132,MATCH(ajuizamento!$AJ334,'ordem de passagem'!$A$13:$A$132)))</f>
        <v/>
      </c>
      <c r="BI334" s="276"/>
      <c r="BJ334" s="276"/>
      <c r="BK334" s="277"/>
      <c r="BL334" s="74" t="str">
        <f>IF(AL334="","",AE334)</f>
        <v/>
      </c>
      <c r="BM334" s="162"/>
      <c r="BN334" s="162"/>
      <c r="BO334" s="162"/>
      <c r="BP334" s="162"/>
      <c r="BQ334" s="162"/>
      <c r="BR334" s="162"/>
      <c r="BS334" s="162"/>
      <c r="BT334" s="162"/>
      <c r="BU334" s="162"/>
      <c r="BV334" s="162"/>
      <c r="BW334" s="162"/>
      <c r="BX334" s="172"/>
      <c r="BY334" s="174" t="str">
        <f t="shared" si="1729"/>
        <v/>
      </c>
      <c r="BZ334" s="245" t="str">
        <f t="shared" si="1529"/>
        <v/>
      </c>
      <c r="CA334" s="263"/>
    </row>
    <row r="335" spans="1:79" ht="19.8" customHeight="1" x14ac:dyDescent="0.3">
      <c r="A335" s="154" t="str">
        <f t="shared" si="1730"/>
        <v>00:00:00,00</v>
      </c>
      <c r="B335" s="154" t="str">
        <f t="shared" si="1731"/>
        <v>00:00:00,00</v>
      </c>
      <c r="C335" s="154" t="str">
        <f t="shared" si="1732"/>
        <v>00:00:00,00</v>
      </c>
      <c r="D335" s="154" t="str">
        <f t="shared" si="1733"/>
        <v>00:00:00,00</v>
      </c>
      <c r="E335" s="154" t="str">
        <f t="shared" si="1734"/>
        <v>00:00:00,00</v>
      </c>
      <c r="F335" s="154" t="str">
        <f t="shared" si="1735"/>
        <v>00:00:00,00</v>
      </c>
      <c r="G335" s="154" t="str">
        <f t="shared" si="1736"/>
        <v>00:00:00,00</v>
      </c>
      <c r="H335" s="154" t="str">
        <f t="shared" si="1737"/>
        <v>00:00:00,00</v>
      </c>
      <c r="I335" s="154" t="str">
        <f t="shared" si="1738"/>
        <v>00:00:00,00</v>
      </c>
      <c r="J335" s="154" t="str">
        <f t="shared" si="1739"/>
        <v>00:00:00,00</v>
      </c>
      <c r="K335" s="154" t="str">
        <f t="shared" si="1740"/>
        <v>00:00:00,00</v>
      </c>
      <c r="L335" s="164">
        <f t="shared" si="1741"/>
        <v>0</v>
      </c>
      <c r="M335" s="164" t="str">
        <f t="shared" si="1742"/>
        <v>00</v>
      </c>
      <c r="N335" s="168">
        <f t="shared" si="1724"/>
        <v>0</v>
      </c>
      <c r="O335" s="164" t="str">
        <f t="shared" si="1743"/>
        <v/>
      </c>
      <c r="P335" s="171" t="str">
        <f t="shared" si="1725"/>
        <v>0:00,00</v>
      </c>
      <c r="Q335" s="171" t="str">
        <f t="shared" si="1726"/>
        <v>00:00,00</v>
      </c>
      <c r="R335" s="171" t="str">
        <f t="shared" si="1744"/>
        <v>00:00,</v>
      </c>
      <c r="S335" s="270"/>
      <c r="T335" s="270"/>
      <c r="U335" s="281"/>
      <c r="V335" s="281"/>
      <c r="W335" s="281"/>
      <c r="X335" s="281"/>
      <c r="Y335" s="264"/>
      <c r="Z335" s="264"/>
      <c r="AA335" s="264"/>
      <c r="AB335" s="264"/>
      <c r="AC335" s="65">
        <f t="shared" ref="AC335" si="1757">AJ334</f>
        <v>108</v>
      </c>
      <c r="AD335" s="65" t="str">
        <f t="shared" ref="AD335" si="1758">AK334</f>
        <v/>
      </c>
      <c r="AE335" s="65" t="s">
        <v>113</v>
      </c>
      <c r="AF335" s="246"/>
      <c r="AG335" s="246"/>
      <c r="AH335" s="246"/>
      <c r="AI335" s="244"/>
      <c r="AJ335" s="271"/>
      <c r="AK335" s="272"/>
      <c r="AL335" s="273"/>
      <c r="AM335" s="273"/>
      <c r="AN335" s="273"/>
      <c r="AO335" s="273"/>
      <c r="AP335" s="273"/>
      <c r="AQ335" s="273"/>
      <c r="AR335" s="273"/>
      <c r="AS335" s="274"/>
      <c r="AT335" s="274"/>
      <c r="AU335" s="274"/>
      <c r="AV335" s="274"/>
      <c r="AW335" s="274"/>
      <c r="AX335" s="274"/>
      <c r="AY335" s="274"/>
      <c r="AZ335" s="274"/>
      <c r="BA335" s="274"/>
      <c r="BB335" s="274"/>
      <c r="BC335" s="274"/>
      <c r="BD335" s="274"/>
      <c r="BE335" s="275"/>
      <c r="BF335" s="276"/>
      <c r="BG335" s="277"/>
      <c r="BH335" s="275"/>
      <c r="BI335" s="276"/>
      <c r="BJ335" s="276"/>
      <c r="BK335" s="277"/>
      <c r="BL335" s="74" t="str">
        <f>IF(AL334="","",AE335)</f>
        <v/>
      </c>
      <c r="BM335" s="163"/>
      <c r="BN335" s="163"/>
      <c r="BO335" s="163"/>
      <c r="BP335" s="163"/>
      <c r="BQ335" s="163"/>
      <c r="BR335" s="163"/>
      <c r="BS335" s="163"/>
      <c r="BT335" s="163"/>
      <c r="BU335" s="163"/>
      <c r="BV335" s="163"/>
      <c r="BW335" s="163"/>
      <c r="BX335" s="172"/>
      <c r="BY335" s="174" t="str">
        <f t="shared" si="1729"/>
        <v/>
      </c>
      <c r="BZ335" s="245"/>
      <c r="CA335" s="263"/>
    </row>
    <row r="336" spans="1:79" ht="19.8" customHeight="1" x14ac:dyDescent="0.3">
      <c r="A336" s="154" t="str">
        <f t="shared" si="1730"/>
        <v>00:00:00,00</v>
      </c>
      <c r="B336" s="154" t="str">
        <f t="shared" si="1731"/>
        <v>00:00:00,00</v>
      </c>
      <c r="C336" s="154" t="str">
        <f t="shared" si="1732"/>
        <v>00:00:00,00</v>
      </c>
      <c r="D336" s="154" t="str">
        <f t="shared" si="1733"/>
        <v>00:00:00,00</v>
      </c>
      <c r="E336" s="154" t="str">
        <f t="shared" si="1734"/>
        <v>00:00:00,00</v>
      </c>
      <c r="F336" s="154" t="str">
        <f t="shared" si="1735"/>
        <v>00:00:00,00</v>
      </c>
      <c r="G336" s="154" t="str">
        <f t="shared" si="1736"/>
        <v>00:00:00,00</v>
      </c>
      <c r="H336" s="154" t="str">
        <f t="shared" si="1737"/>
        <v>00:00:00,00</v>
      </c>
      <c r="I336" s="154" t="str">
        <f t="shared" si="1738"/>
        <v>00:00:00,00</v>
      </c>
      <c r="J336" s="154" t="str">
        <f t="shared" si="1739"/>
        <v>00:00:00,00</v>
      </c>
      <c r="K336" s="154" t="str">
        <f t="shared" si="1740"/>
        <v>00:00:00,00</v>
      </c>
      <c r="L336" s="164">
        <f t="shared" si="1741"/>
        <v>0</v>
      </c>
      <c r="M336" s="164" t="str">
        <f t="shared" si="1742"/>
        <v>00</v>
      </c>
      <c r="N336" s="168">
        <f t="shared" si="1724"/>
        <v>0</v>
      </c>
      <c r="O336" s="164" t="str">
        <f t="shared" si="1743"/>
        <v/>
      </c>
      <c r="P336" s="171" t="str">
        <f t="shared" si="1725"/>
        <v>0:00,00</v>
      </c>
      <c r="Q336" s="171" t="str">
        <f t="shared" si="1726"/>
        <v>00:00,00</v>
      </c>
      <c r="R336" s="171" t="str">
        <f t="shared" si="1744"/>
        <v>00:00,</v>
      </c>
      <c r="S336" s="270"/>
      <c r="T336" s="270"/>
      <c r="U336" s="281"/>
      <c r="V336" s="281"/>
      <c r="W336" s="281"/>
      <c r="X336" s="281"/>
      <c r="Y336" s="264"/>
      <c r="Z336" s="264"/>
      <c r="AA336" s="264"/>
      <c r="AB336" s="264"/>
      <c r="AC336" s="65">
        <f t="shared" ref="AC336" si="1759">AJ334</f>
        <v>108</v>
      </c>
      <c r="AD336" s="65" t="str">
        <f t="shared" ref="AD336" si="1760">AK334</f>
        <v/>
      </c>
      <c r="AE336" s="65" t="s">
        <v>114</v>
      </c>
      <c r="AF336" s="246"/>
      <c r="AG336" s="246"/>
      <c r="AH336" s="246"/>
      <c r="AI336" s="244"/>
      <c r="AJ336" s="271"/>
      <c r="AK336" s="272"/>
      <c r="AL336" s="273"/>
      <c r="AM336" s="273"/>
      <c r="AN336" s="273"/>
      <c r="AO336" s="273"/>
      <c r="AP336" s="273"/>
      <c r="AQ336" s="273"/>
      <c r="AR336" s="273"/>
      <c r="AS336" s="274"/>
      <c r="AT336" s="274"/>
      <c r="AU336" s="274"/>
      <c r="AV336" s="274"/>
      <c r="AW336" s="274"/>
      <c r="AX336" s="274"/>
      <c r="AY336" s="274"/>
      <c r="AZ336" s="274"/>
      <c r="BA336" s="274"/>
      <c r="BB336" s="274"/>
      <c r="BC336" s="274"/>
      <c r="BD336" s="274"/>
      <c r="BE336" s="278"/>
      <c r="BF336" s="279"/>
      <c r="BG336" s="280"/>
      <c r="BH336" s="278"/>
      <c r="BI336" s="279"/>
      <c r="BJ336" s="279"/>
      <c r="BK336" s="280"/>
      <c r="BL336" s="74" t="str">
        <f>IF(AL334="","",AE336)</f>
        <v/>
      </c>
      <c r="BM336" s="163"/>
      <c r="BN336" s="163"/>
      <c r="BO336" s="163"/>
      <c r="BP336" s="163"/>
      <c r="BQ336" s="163"/>
      <c r="BR336" s="163"/>
      <c r="BS336" s="163"/>
      <c r="BT336" s="163"/>
      <c r="BU336" s="163"/>
      <c r="BV336" s="163"/>
      <c r="BW336" s="163"/>
      <c r="BX336" s="172"/>
      <c r="BY336" s="174" t="str">
        <f t="shared" si="1729"/>
        <v/>
      </c>
      <c r="BZ336" s="245"/>
      <c r="CA336" s="263"/>
    </row>
    <row r="337" spans="1:79" ht="19.8" customHeight="1" x14ac:dyDescent="0.3">
      <c r="A337" s="154" t="str">
        <f t="shared" si="1730"/>
        <v>00:00:00,00</v>
      </c>
      <c r="B337" s="154" t="str">
        <f t="shared" si="1731"/>
        <v>00:00:00,00</v>
      </c>
      <c r="C337" s="154" t="str">
        <f t="shared" si="1732"/>
        <v>00:00:00,00</v>
      </c>
      <c r="D337" s="154" t="str">
        <f t="shared" si="1733"/>
        <v>00:00:00,00</v>
      </c>
      <c r="E337" s="154" t="str">
        <f t="shared" si="1734"/>
        <v>00:00:00,00</v>
      </c>
      <c r="F337" s="154" t="str">
        <f t="shared" si="1735"/>
        <v>00:00:00,00</v>
      </c>
      <c r="G337" s="154" t="str">
        <f t="shared" si="1736"/>
        <v>00:00:00,00</v>
      </c>
      <c r="H337" s="154" t="str">
        <f t="shared" si="1737"/>
        <v>00:00:00,00</v>
      </c>
      <c r="I337" s="154" t="str">
        <f t="shared" si="1738"/>
        <v>00:00:00,00</v>
      </c>
      <c r="J337" s="154" t="str">
        <f t="shared" si="1739"/>
        <v>00:00:00,00</v>
      </c>
      <c r="K337" s="154" t="str">
        <f t="shared" si="1740"/>
        <v>00:00:00,00</v>
      </c>
      <c r="L337" s="164">
        <f t="shared" si="1741"/>
        <v>0</v>
      </c>
      <c r="M337" s="164" t="str">
        <f t="shared" si="1742"/>
        <v>00</v>
      </c>
      <c r="N337" s="168">
        <f t="shared" si="1724"/>
        <v>0</v>
      </c>
      <c r="O337" s="164" t="str">
        <f t="shared" si="1743"/>
        <v/>
      </c>
      <c r="P337" s="171" t="str">
        <f t="shared" si="1725"/>
        <v>0:00,00</v>
      </c>
      <c r="Q337" s="171" t="str">
        <f t="shared" si="1726"/>
        <v>00:00,00</v>
      </c>
      <c r="R337" s="171" t="str">
        <f t="shared" si="1744"/>
        <v>00:00,</v>
      </c>
      <c r="S337" s="270" t="str">
        <f t="shared" ref="S337" si="1761">U337&amp;V337&amp;W337&amp;X337</f>
        <v/>
      </c>
      <c r="T337" s="270" t="str">
        <f>U337&amp;V337&amp;W337&amp;X337&amp;BE337&amp;BH337</f>
        <v/>
      </c>
      <c r="U337" s="281" t="str">
        <f t="shared" ref="U337" si="1762">IF(Y337="","",RANK(Y337,$Y$13:$Y$372,1))</f>
        <v/>
      </c>
      <c r="V337" s="281" t="str">
        <f t="shared" ref="V337" si="1763">IF(Z337="","",RANK(Z337,$Z$13:$Z$372,1))</f>
        <v/>
      </c>
      <c r="W337" s="281" t="str">
        <f t="shared" ref="W337" si="1764">IF(AA337="","",RANK(AA337,$AA$13:$AA$372,1))</f>
        <v/>
      </c>
      <c r="X337" s="281" t="str">
        <f t="shared" ref="X337" si="1765">IF(AB337="","",RANK(AB337,$AB$13:$AB$372,1))</f>
        <v/>
      </c>
      <c r="Y337" s="264" t="str">
        <f t="shared" ref="Y337:AB337" si="1766">IFERROR(IF(AND($BE337=Y$12,$BH337=Y$11),$BZ337,""),"")</f>
        <v/>
      </c>
      <c r="Z337" s="264" t="str">
        <f t="shared" si="1766"/>
        <v/>
      </c>
      <c r="AA337" s="264" t="str">
        <f t="shared" si="1766"/>
        <v/>
      </c>
      <c r="AB337" s="264" t="str">
        <f t="shared" si="1766"/>
        <v/>
      </c>
      <c r="AC337" s="65">
        <f t="shared" ref="AC337" si="1767">AJ337</f>
        <v>109</v>
      </c>
      <c r="AD337" s="65" t="str">
        <f t="shared" ref="AD337" si="1768">AK337</f>
        <v/>
      </c>
      <c r="AE337" s="65" t="s">
        <v>112</v>
      </c>
      <c r="AF337" s="246" t="str">
        <f t="shared" ref="AF337" si="1769">BY337</f>
        <v/>
      </c>
      <c r="AG337" s="246" t="str">
        <f t="shared" ref="AG337" si="1770">BY338</f>
        <v/>
      </c>
      <c r="AH337" s="246" t="str">
        <f t="shared" ref="AH337" si="1771">BY339</f>
        <v/>
      </c>
      <c r="AI337" s="244">
        <f t="shared" ref="AI337" si="1772">IF(BZ337="",0,1)</f>
        <v>0</v>
      </c>
      <c r="AJ337" s="271">
        <v>109</v>
      </c>
      <c r="AK337" s="272" t="str">
        <f>IF(INDEX('ordem de passagem'!B$13:B$132,MATCH(ajuizamento!$AJ337,'ordem de passagem'!$A$13:$A$132))=0,"",INDEX('ordem de passagem'!B$13:B$132,MATCH(ajuizamento!$AJ337,'ordem de passagem'!$A$13:$A$132)))</f>
        <v/>
      </c>
      <c r="AL337" s="273" t="str">
        <f>IF(INDEX('ordem de passagem'!C$13:C$132,MATCH(ajuizamento!$AJ337,'ordem de passagem'!$A$13:$A$132))=0,"",INDEX('ordem de passagem'!C$13:C$132,MATCH(ajuizamento!$AJ337,'ordem de passagem'!$A$13:$A$132)))</f>
        <v/>
      </c>
      <c r="AM337" s="273"/>
      <c r="AN337" s="273"/>
      <c r="AO337" s="273"/>
      <c r="AP337" s="273"/>
      <c r="AQ337" s="273"/>
      <c r="AR337" s="273"/>
      <c r="AS337" s="274" t="str">
        <f>IF(INDEX('ordem de passagem'!D$13:D$132,MATCH(ajuizamento!$AJ337,'ordem de passagem'!$A$13:$A$132))=0,"",INDEX('ordem de passagem'!D$13:D$132,MATCH(ajuizamento!$AJ337,'ordem de passagem'!$A$13:$A$132)))</f>
        <v/>
      </c>
      <c r="AT337" s="274"/>
      <c r="AU337" s="274"/>
      <c r="AV337" s="274"/>
      <c r="AW337" s="274"/>
      <c r="AX337" s="274"/>
      <c r="AY337" s="274"/>
      <c r="AZ337" s="274" t="str">
        <f>IF(INDEX('ordem de passagem'!E$13:E$132,MATCH(ajuizamento!$AJ337,'ordem de passagem'!$A$13:$A$132))=0,"",INDEX('ordem de passagem'!E$13:E$132,MATCH(ajuizamento!$AJ337,'ordem de passagem'!$A$13:$A$132)))</f>
        <v/>
      </c>
      <c r="BA337" s="274"/>
      <c r="BB337" s="274"/>
      <c r="BC337" s="274"/>
      <c r="BD337" s="274"/>
      <c r="BE337" s="275" t="str">
        <f>IF(INDEX('ordem de passagem'!F$13:F$132,MATCH(ajuizamento!$AJ337,'ordem de passagem'!$A$13:$A$132))=0,"",INDEX('ordem de passagem'!F$13:F$132,MATCH(ajuizamento!$AJ337,'ordem de passagem'!$A$13:$A$132)))</f>
        <v/>
      </c>
      <c r="BF337" s="276"/>
      <c r="BG337" s="277"/>
      <c r="BH337" s="275" t="str">
        <f>IF(INDEX('ordem de passagem'!G$13:G$132,MATCH(ajuizamento!$AJ337,'ordem de passagem'!$A$13:$A$132))=0,"",INDEX('ordem de passagem'!G$13:G$132,MATCH(ajuizamento!$AJ337,'ordem de passagem'!$A$13:$A$132)))</f>
        <v/>
      </c>
      <c r="BI337" s="276"/>
      <c r="BJ337" s="276"/>
      <c r="BK337" s="277"/>
      <c r="BL337" s="74" t="str">
        <f>IF(AL337="","",AE337)</f>
        <v/>
      </c>
      <c r="BM337" s="162"/>
      <c r="BN337" s="162"/>
      <c r="BO337" s="162"/>
      <c r="BP337" s="162"/>
      <c r="BQ337" s="162"/>
      <c r="BR337" s="162"/>
      <c r="BS337" s="162"/>
      <c r="BT337" s="162"/>
      <c r="BU337" s="162"/>
      <c r="BV337" s="162"/>
      <c r="BW337" s="162"/>
      <c r="BX337" s="172"/>
      <c r="BY337" s="174" t="str">
        <f t="shared" si="1729"/>
        <v/>
      </c>
      <c r="BZ337" s="245" t="str">
        <f t="shared" si="1529"/>
        <v/>
      </c>
      <c r="CA337" s="263"/>
    </row>
    <row r="338" spans="1:79" ht="19.8" customHeight="1" x14ac:dyDescent="0.3">
      <c r="A338" s="154" t="str">
        <f t="shared" si="1730"/>
        <v>00:00:00,00</v>
      </c>
      <c r="B338" s="154" t="str">
        <f t="shared" si="1731"/>
        <v>00:00:00,00</v>
      </c>
      <c r="C338" s="154" t="str">
        <f t="shared" si="1732"/>
        <v>00:00:00,00</v>
      </c>
      <c r="D338" s="154" t="str">
        <f t="shared" si="1733"/>
        <v>00:00:00,00</v>
      </c>
      <c r="E338" s="154" t="str">
        <f t="shared" si="1734"/>
        <v>00:00:00,00</v>
      </c>
      <c r="F338" s="154" t="str">
        <f t="shared" si="1735"/>
        <v>00:00:00,00</v>
      </c>
      <c r="G338" s="154" t="str">
        <f t="shared" si="1736"/>
        <v>00:00:00,00</v>
      </c>
      <c r="H338" s="154" t="str">
        <f t="shared" si="1737"/>
        <v>00:00:00,00</v>
      </c>
      <c r="I338" s="154" t="str">
        <f t="shared" si="1738"/>
        <v>00:00:00,00</v>
      </c>
      <c r="J338" s="154" t="str">
        <f t="shared" si="1739"/>
        <v>00:00:00,00</v>
      </c>
      <c r="K338" s="154" t="str">
        <f t="shared" si="1740"/>
        <v>00:00:00,00</v>
      </c>
      <c r="L338" s="164">
        <f t="shared" si="1741"/>
        <v>0</v>
      </c>
      <c r="M338" s="164" t="str">
        <f t="shared" si="1742"/>
        <v>00</v>
      </c>
      <c r="N338" s="168">
        <f t="shared" si="1724"/>
        <v>0</v>
      </c>
      <c r="O338" s="164" t="str">
        <f t="shared" si="1743"/>
        <v/>
      </c>
      <c r="P338" s="171" t="str">
        <f t="shared" si="1725"/>
        <v>0:00,00</v>
      </c>
      <c r="Q338" s="171" t="str">
        <f t="shared" si="1726"/>
        <v>00:00,00</v>
      </c>
      <c r="R338" s="171" t="str">
        <f t="shared" si="1744"/>
        <v>00:00,</v>
      </c>
      <c r="S338" s="270"/>
      <c r="T338" s="270"/>
      <c r="U338" s="281"/>
      <c r="V338" s="281"/>
      <c r="W338" s="281"/>
      <c r="X338" s="281"/>
      <c r="Y338" s="264"/>
      <c r="Z338" s="264"/>
      <c r="AA338" s="264"/>
      <c r="AB338" s="264"/>
      <c r="AC338" s="65">
        <f t="shared" ref="AC338" si="1773">AJ337</f>
        <v>109</v>
      </c>
      <c r="AD338" s="65" t="str">
        <f t="shared" ref="AD338" si="1774">AK337</f>
        <v/>
      </c>
      <c r="AE338" s="65" t="s">
        <v>113</v>
      </c>
      <c r="AF338" s="246"/>
      <c r="AG338" s="246"/>
      <c r="AH338" s="246"/>
      <c r="AI338" s="244"/>
      <c r="AJ338" s="271"/>
      <c r="AK338" s="272"/>
      <c r="AL338" s="273"/>
      <c r="AM338" s="273"/>
      <c r="AN338" s="273"/>
      <c r="AO338" s="273"/>
      <c r="AP338" s="273"/>
      <c r="AQ338" s="273"/>
      <c r="AR338" s="273"/>
      <c r="AS338" s="274"/>
      <c r="AT338" s="274"/>
      <c r="AU338" s="274"/>
      <c r="AV338" s="274"/>
      <c r="AW338" s="274"/>
      <c r="AX338" s="274"/>
      <c r="AY338" s="274"/>
      <c r="AZ338" s="274"/>
      <c r="BA338" s="274"/>
      <c r="BB338" s="274"/>
      <c r="BC338" s="274"/>
      <c r="BD338" s="274"/>
      <c r="BE338" s="275"/>
      <c r="BF338" s="276"/>
      <c r="BG338" s="277"/>
      <c r="BH338" s="275"/>
      <c r="BI338" s="276"/>
      <c r="BJ338" s="276"/>
      <c r="BK338" s="277"/>
      <c r="BL338" s="74" t="str">
        <f>IF(AL337="","",AE338)</f>
        <v/>
      </c>
      <c r="BM338" s="163"/>
      <c r="BN338" s="163"/>
      <c r="BO338" s="163"/>
      <c r="BP338" s="163"/>
      <c r="BQ338" s="163"/>
      <c r="BR338" s="163"/>
      <c r="BS338" s="163"/>
      <c r="BT338" s="163"/>
      <c r="BU338" s="163"/>
      <c r="BV338" s="163"/>
      <c r="BW338" s="163"/>
      <c r="BX338" s="172"/>
      <c r="BY338" s="174" t="str">
        <f t="shared" si="1729"/>
        <v/>
      </c>
      <c r="BZ338" s="245"/>
      <c r="CA338" s="263"/>
    </row>
    <row r="339" spans="1:79" ht="19.8" customHeight="1" x14ac:dyDescent="0.3">
      <c r="A339" s="154" t="str">
        <f t="shared" si="1730"/>
        <v>00:00:00,00</v>
      </c>
      <c r="B339" s="154" t="str">
        <f t="shared" si="1731"/>
        <v>00:00:00,00</v>
      </c>
      <c r="C339" s="154" t="str">
        <f t="shared" si="1732"/>
        <v>00:00:00,00</v>
      </c>
      <c r="D339" s="154" t="str">
        <f t="shared" si="1733"/>
        <v>00:00:00,00</v>
      </c>
      <c r="E339" s="154" t="str">
        <f t="shared" si="1734"/>
        <v>00:00:00,00</v>
      </c>
      <c r="F339" s="154" t="str">
        <f t="shared" si="1735"/>
        <v>00:00:00,00</v>
      </c>
      <c r="G339" s="154" t="str">
        <f t="shared" si="1736"/>
        <v>00:00:00,00</v>
      </c>
      <c r="H339" s="154" t="str">
        <f t="shared" si="1737"/>
        <v>00:00:00,00</v>
      </c>
      <c r="I339" s="154" t="str">
        <f t="shared" si="1738"/>
        <v>00:00:00,00</v>
      </c>
      <c r="J339" s="154" t="str">
        <f t="shared" si="1739"/>
        <v>00:00:00,00</v>
      </c>
      <c r="K339" s="154" t="str">
        <f t="shared" si="1740"/>
        <v>00:00:00,00</v>
      </c>
      <c r="L339" s="164">
        <f t="shared" si="1741"/>
        <v>0</v>
      </c>
      <c r="M339" s="164" t="str">
        <f t="shared" si="1742"/>
        <v>00</v>
      </c>
      <c r="N339" s="168">
        <f t="shared" si="1724"/>
        <v>0</v>
      </c>
      <c r="O339" s="164" t="str">
        <f t="shared" si="1743"/>
        <v/>
      </c>
      <c r="P339" s="171" t="str">
        <f t="shared" si="1725"/>
        <v>0:00,00</v>
      </c>
      <c r="Q339" s="171" t="str">
        <f t="shared" si="1726"/>
        <v>00:00,00</v>
      </c>
      <c r="R339" s="171" t="str">
        <f t="shared" si="1744"/>
        <v>00:00,</v>
      </c>
      <c r="S339" s="270"/>
      <c r="T339" s="270"/>
      <c r="U339" s="281"/>
      <c r="V339" s="281"/>
      <c r="W339" s="281"/>
      <c r="X339" s="281"/>
      <c r="Y339" s="264"/>
      <c r="Z339" s="264"/>
      <c r="AA339" s="264"/>
      <c r="AB339" s="264"/>
      <c r="AC339" s="65">
        <f t="shared" ref="AC339" si="1775">AJ337</f>
        <v>109</v>
      </c>
      <c r="AD339" s="65" t="str">
        <f t="shared" ref="AD339" si="1776">AK337</f>
        <v/>
      </c>
      <c r="AE339" s="65" t="s">
        <v>114</v>
      </c>
      <c r="AF339" s="246"/>
      <c r="AG339" s="246"/>
      <c r="AH339" s="246"/>
      <c r="AI339" s="244"/>
      <c r="AJ339" s="271"/>
      <c r="AK339" s="272"/>
      <c r="AL339" s="273"/>
      <c r="AM339" s="273"/>
      <c r="AN339" s="273"/>
      <c r="AO339" s="273"/>
      <c r="AP339" s="273"/>
      <c r="AQ339" s="273"/>
      <c r="AR339" s="273"/>
      <c r="AS339" s="274"/>
      <c r="AT339" s="274"/>
      <c r="AU339" s="274"/>
      <c r="AV339" s="274"/>
      <c r="AW339" s="274"/>
      <c r="AX339" s="274"/>
      <c r="AY339" s="274"/>
      <c r="AZ339" s="274"/>
      <c r="BA339" s="274"/>
      <c r="BB339" s="274"/>
      <c r="BC339" s="274"/>
      <c r="BD339" s="274"/>
      <c r="BE339" s="278"/>
      <c r="BF339" s="279"/>
      <c r="BG339" s="280"/>
      <c r="BH339" s="278"/>
      <c r="BI339" s="279"/>
      <c r="BJ339" s="279"/>
      <c r="BK339" s="280"/>
      <c r="BL339" s="74" t="str">
        <f>IF(AL337="","",AE339)</f>
        <v/>
      </c>
      <c r="BM339" s="163"/>
      <c r="BN339" s="163"/>
      <c r="BO339" s="163"/>
      <c r="BP339" s="163"/>
      <c r="BQ339" s="163"/>
      <c r="BR339" s="163"/>
      <c r="BS339" s="163"/>
      <c r="BT339" s="163"/>
      <c r="BU339" s="163"/>
      <c r="BV339" s="163"/>
      <c r="BW339" s="163"/>
      <c r="BX339" s="172"/>
      <c r="BY339" s="174" t="str">
        <f t="shared" si="1729"/>
        <v/>
      </c>
      <c r="BZ339" s="245"/>
      <c r="CA339" s="263"/>
    </row>
    <row r="340" spans="1:79" ht="19.8" customHeight="1" x14ac:dyDescent="0.3">
      <c r="A340" s="154" t="str">
        <f t="shared" si="1730"/>
        <v>00:00:00,00</v>
      </c>
      <c r="B340" s="154" t="str">
        <f t="shared" si="1731"/>
        <v>00:00:00,00</v>
      </c>
      <c r="C340" s="154" t="str">
        <f t="shared" si="1732"/>
        <v>00:00:00,00</v>
      </c>
      <c r="D340" s="154" t="str">
        <f t="shared" si="1733"/>
        <v>00:00:00,00</v>
      </c>
      <c r="E340" s="154" t="str">
        <f t="shared" si="1734"/>
        <v>00:00:00,00</v>
      </c>
      <c r="F340" s="154" t="str">
        <f t="shared" si="1735"/>
        <v>00:00:00,00</v>
      </c>
      <c r="G340" s="154" t="str">
        <f t="shared" si="1736"/>
        <v>00:00:00,00</v>
      </c>
      <c r="H340" s="154" t="str">
        <f t="shared" si="1737"/>
        <v>00:00:00,00</v>
      </c>
      <c r="I340" s="154" t="str">
        <f t="shared" si="1738"/>
        <v>00:00:00,00</v>
      </c>
      <c r="J340" s="154" t="str">
        <f t="shared" si="1739"/>
        <v>00:00:00,00</v>
      </c>
      <c r="K340" s="154" t="str">
        <f t="shared" si="1740"/>
        <v>00:00:00,00</v>
      </c>
      <c r="L340" s="164">
        <f t="shared" si="1741"/>
        <v>0</v>
      </c>
      <c r="M340" s="164" t="str">
        <f t="shared" si="1742"/>
        <v>00</v>
      </c>
      <c r="N340" s="168">
        <f t="shared" si="1724"/>
        <v>0</v>
      </c>
      <c r="O340" s="164" t="str">
        <f t="shared" si="1743"/>
        <v/>
      </c>
      <c r="P340" s="171" t="str">
        <f t="shared" si="1725"/>
        <v>0:00,00</v>
      </c>
      <c r="Q340" s="171" t="str">
        <f t="shared" si="1726"/>
        <v>00:00,00</v>
      </c>
      <c r="R340" s="171" t="str">
        <f t="shared" si="1744"/>
        <v>00:00,</v>
      </c>
      <c r="S340" s="270" t="str">
        <f t="shared" ref="S340" si="1777">U340&amp;V340&amp;W340&amp;X340</f>
        <v/>
      </c>
      <c r="T340" s="270" t="str">
        <f>U340&amp;V340&amp;W340&amp;X340&amp;BE340&amp;BH340</f>
        <v/>
      </c>
      <c r="U340" s="281" t="str">
        <f t="shared" ref="U340" si="1778">IF(Y340="","",RANK(Y340,$Y$13:$Y$372,1))</f>
        <v/>
      </c>
      <c r="V340" s="281" t="str">
        <f t="shared" ref="V340" si="1779">IF(Z340="","",RANK(Z340,$Z$13:$Z$372,1))</f>
        <v/>
      </c>
      <c r="W340" s="281" t="str">
        <f t="shared" ref="W340" si="1780">IF(AA340="","",RANK(AA340,$AA$13:$AA$372,1))</f>
        <v/>
      </c>
      <c r="X340" s="281" t="str">
        <f t="shared" ref="X340" si="1781">IF(AB340="","",RANK(AB340,$AB$13:$AB$372,1))</f>
        <v/>
      </c>
      <c r="Y340" s="264" t="str">
        <f t="shared" ref="Y340:AB340" si="1782">IFERROR(IF(AND($BE340=Y$12,$BH340=Y$11),$BZ340,""),"")</f>
        <v/>
      </c>
      <c r="Z340" s="264" t="str">
        <f t="shared" si="1782"/>
        <v/>
      </c>
      <c r="AA340" s="264" t="str">
        <f t="shared" si="1782"/>
        <v/>
      </c>
      <c r="AB340" s="264" t="str">
        <f t="shared" si="1782"/>
        <v/>
      </c>
      <c r="AC340" s="65">
        <f t="shared" ref="AC340" si="1783">AJ340</f>
        <v>110</v>
      </c>
      <c r="AD340" s="65" t="str">
        <f t="shared" ref="AD340" si="1784">AK340</f>
        <v/>
      </c>
      <c r="AE340" s="65" t="s">
        <v>112</v>
      </c>
      <c r="AF340" s="246" t="str">
        <f t="shared" ref="AF340" si="1785">BY340</f>
        <v/>
      </c>
      <c r="AG340" s="246" t="str">
        <f t="shared" ref="AG340" si="1786">BY341</f>
        <v/>
      </c>
      <c r="AH340" s="246" t="str">
        <f t="shared" ref="AH340" si="1787">BY342</f>
        <v/>
      </c>
      <c r="AI340" s="244">
        <f t="shared" ref="AI340" si="1788">IF(BZ340="",0,1)</f>
        <v>0</v>
      </c>
      <c r="AJ340" s="271">
        <v>110</v>
      </c>
      <c r="AK340" s="272" t="str">
        <f>IF(INDEX('ordem de passagem'!B$13:B$132,MATCH(ajuizamento!$AJ340,'ordem de passagem'!$A$13:$A$132))=0,"",INDEX('ordem de passagem'!B$13:B$132,MATCH(ajuizamento!$AJ340,'ordem de passagem'!$A$13:$A$132)))</f>
        <v/>
      </c>
      <c r="AL340" s="273" t="str">
        <f>IF(INDEX('ordem de passagem'!C$13:C$132,MATCH(ajuizamento!$AJ340,'ordem de passagem'!$A$13:$A$132))=0,"",INDEX('ordem de passagem'!C$13:C$132,MATCH(ajuizamento!$AJ340,'ordem de passagem'!$A$13:$A$132)))</f>
        <v/>
      </c>
      <c r="AM340" s="273"/>
      <c r="AN340" s="273"/>
      <c r="AO340" s="273"/>
      <c r="AP340" s="273"/>
      <c r="AQ340" s="273"/>
      <c r="AR340" s="273"/>
      <c r="AS340" s="274" t="str">
        <f>IF(INDEX('ordem de passagem'!D$13:D$132,MATCH(ajuizamento!$AJ340,'ordem de passagem'!$A$13:$A$132))=0,"",INDEX('ordem de passagem'!D$13:D$132,MATCH(ajuizamento!$AJ340,'ordem de passagem'!$A$13:$A$132)))</f>
        <v/>
      </c>
      <c r="AT340" s="274"/>
      <c r="AU340" s="274"/>
      <c r="AV340" s="274"/>
      <c r="AW340" s="274"/>
      <c r="AX340" s="274"/>
      <c r="AY340" s="274"/>
      <c r="AZ340" s="274" t="str">
        <f>IF(INDEX('ordem de passagem'!E$13:E$132,MATCH(ajuizamento!$AJ340,'ordem de passagem'!$A$13:$A$132))=0,"",INDEX('ordem de passagem'!E$13:E$132,MATCH(ajuizamento!$AJ340,'ordem de passagem'!$A$13:$A$132)))</f>
        <v/>
      </c>
      <c r="BA340" s="274"/>
      <c r="BB340" s="274"/>
      <c r="BC340" s="274"/>
      <c r="BD340" s="274"/>
      <c r="BE340" s="275" t="str">
        <f>IF(INDEX('ordem de passagem'!F$13:F$132,MATCH(ajuizamento!$AJ340,'ordem de passagem'!$A$13:$A$132))=0,"",INDEX('ordem de passagem'!F$13:F$132,MATCH(ajuizamento!$AJ340,'ordem de passagem'!$A$13:$A$132)))</f>
        <v/>
      </c>
      <c r="BF340" s="276"/>
      <c r="BG340" s="277"/>
      <c r="BH340" s="275" t="str">
        <f>IF(INDEX('ordem de passagem'!G$13:G$132,MATCH(ajuizamento!$AJ340,'ordem de passagem'!$A$13:$A$132))=0,"",INDEX('ordem de passagem'!G$13:G$132,MATCH(ajuizamento!$AJ340,'ordem de passagem'!$A$13:$A$132)))</f>
        <v/>
      </c>
      <c r="BI340" s="276"/>
      <c r="BJ340" s="276"/>
      <c r="BK340" s="277"/>
      <c r="BL340" s="74" t="str">
        <f>IF(AL340="","",AE340)</f>
        <v/>
      </c>
      <c r="BM340" s="162"/>
      <c r="BN340" s="162"/>
      <c r="BO340" s="162"/>
      <c r="BP340" s="162"/>
      <c r="BQ340" s="162"/>
      <c r="BR340" s="162"/>
      <c r="BS340" s="162"/>
      <c r="BT340" s="162"/>
      <c r="BU340" s="162"/>
      <c r="BV340" s="162"/>
      <c r="BW340" s="162"/>
      <c r="BX340" s="172"/>
      <c r="BY340" s="174" t="str">
        <f t="shared" si="1729"/>
        <v/>
      </c>
      <c r="BZ340" s="245" t="str">
        <f t="shared" si="1529"/>
        <v/>
      </c>
      <c r="CA340" s="263"/>
    </row>
    <row r="341" spans="1:79" ht="19.8" customHeight="1" x14ac:dyDescent="0.3">
      <c r="A341" s="154" t="str">
        <f t="shared" si="1730"/>
        <v>00:00:00,00</v>
      </c>
      <c r="B341" s="154" t="str">
        <f t="shared" si="1731"/>
        <v>00:00:00,00</v>
      </c>
      <c r="C341" s="154" t="str">
        <f t="shared" si="1732"/>
        <v>00:00:00,00</v>
      </c>
      <c r="D341" s="154" t="str">
        <f t="shared" si="1733"/>
        <v>00:00:00,00</v>
      </c>
      <c r="E341" s="154" t="str">
        <f t="shared" si="1734"/>
        <v>00:00:00,00</v>
      </c>
      <c r="F341" s="154" t="str">
        <f t="shared" si="1735"/>
        <v>00:00:00,00</v>
      </c>
      <c r="G341" s="154" t="str">
        <f t="shared" si="1736"/>
        <v>00:00:00,00</v>
      </c>
      <c r="H341" s="154" t="str">
        <f t="shared" si="1737"/>
        <v>00:00:00,00</v>
      </c>
      <c r="I341" s="154" t="str">
        <f t="shared" si="1738"/>
        <v>00:00:00,00</v>
      </c>
      <c r="J341" s="154" t="str">
        <f t="shared" si="1739"/>
        <v>00:00:00,00</v>
      </c>
      <c r="K341" s="154" t="str">
        <f t="shared" si="1740"/>
        <v>00:00:00,00</v>
      </c>
      <c r="L341" s="164">
        <f t="shared" si="1741"/>
        <v>0</v>
      </c>
      <c r="M341" s="164" t="str">
        <f t="shared" si="1742"/>
        <v>00</v>
      </c>
      <c r="N341" s="168">
        <f t="shared" si="1724"/>
        <v>0</v>
      </c>
      <c r="O341" s="164" t="str">
        <f t="shared" si="1743"/>
        <v/>
      </c>
      <c r="P341" s="171" t="str">
        <f t="shared" si="1725"/>
        <v>0:00,00</v>
      </c>
      <c r="Q341" s="171" t="str">
        <f t="shared" si="1726"/>
        <v>00:00,00</v>
      </c>
      <c r="R341" s="171" t="str">
        <f t="shared" si="1744"/>
        <v>00:00,</v>
      </c>
      <c r="S341" s="270"/>
      <c r="T341" s="270"/>
      <c r="U341" s="281"/>
      <c r="V341" s="281"/>
      <c r="W341" s="281"/>
      <c r="X341" s="281"/>
      <c r="Y341" s="264"/>
      <c r="Z341" s="264"/>
      <c r="AA341" s="264"/>
      <c r="AB341" s="264"/>
      <c r="AC341" s="65">
        <f t="shared" ref="AC341" si="1789">AJ340</f>
        <v>110</v>
      </c>
      <c r="AD341" s="65" t="str">
        <f t="shared" ref="AD341" si="1790">AK340</f>
        <v/>
      </c>
      <c r="AE341" s="65" t="s">
        <v>113</v>
      </c>
      <c r="AF341" s="246"/>
      <c r="AG341" s="246"/>
      <c r="AH341" s="246"/>
      <c r="AI341" s="244"/>
      <c r="AJ341" s="271"/>
      <c r="AK341" s="272"/>
      <c r="AL341" s="273"/>
      <c r="AM341" s="273"/>
      <c r="AN341" s="273"/>
      <c r="AO341" s="273"/>
      <c r="AP341" s="273"/>
      <c r="AQ341" s="273"/>
      <c r="AR341" s="273"/>
      <c r="AS341" s="274"/>
      <c r="AT341" s="274"/>
      <c r="AU341" s="274"/>
      <c r="AV341" s="274"/>
      <c r="AW341" s="274"/>
      <c r="AX341" s="274"/>
      <c r="AY341" s="274"/>
      <c r="AZ341" s="274"/>
      <c r="BA341" s="274"/>
      <c r="BB341" s="274"/>
      <c r="BC341" s="274"/>
      <c r="BD341" s="274"/>
      <c r="BE341" s="275"/>
      <c r="BF341" s="276"/>
      <c r="BG341" s="277"/>
      <c r="BH341" s="275"/>
      <c r="BI341" s="276"/>
      <c r="BJ341" s="276"/>
      <c r="BK341" s="277"/>
      <c r="BL341" s="74" t="str">
        <f>IF(AL340="","",AE341)</f>
        <v/>
      </c>
      <c r="BM341" s="163"/>
      <c r="BN341" s="163"/>
      <c r="BO341" s="163"/>
      <c r="BP341" s="163"/>
      <c r="BQ341" s="163"/>
      <c r="BR341" s="163"/>
      <c r="BS341" s="163"/>
      <c r="BT341" s="163"/>
      <c r="BU341" s="163"/>
      <c r="BV341" s="163"/>
      <c r="BW341" s="163"/>
      <c r="BX341" s="172"/>
      <c r="BY341" s="174" t="str">
        <f t="shared" si="1729"/>
        <v/>
      </c>
      <c r="BZ341" s="245"/>
      <c r="CA341" s="263"/>
    </row>
    <row r="342" spans="1:79" ht="19.8" customHeight="1" x14ac:dyDescent="0.3">
      <c r="A342" s="154" t="str">
        <f t="shared" si="1730"/>
        <v>00:00:00,00</v>
      </c>
      <c r="B342" s="154" t="str">
        <f t="shared" si="1731"/>
        <v>00:00:00,00</v>
      </c>
      <c r="C342" s="154" t="str">
        <f t="shared" si="1732"/>
        <v>00:00:00,00</v>
      </c>
      <c r="D342" s="154" t="str">
        <f t="shared" si="1733"/>
        <v>00:00:00,00</v>
      </c>
      <c r="E342" s="154" t="str">
        <f t="shared" si="1734"/>
        <v>00:00:00,00</v>
      </c>
      <c r="F342" s="154" t="str">
        <f t="shared" si="1735"/>
        <v>00:00:00,00</v>
      </c>
      <c r="G342" s="154" t="str">
        <f t="shared" si="1736"/>
        <v>00:00:00,00</v>
      </c>
      <c r="H342" s="154" t="str">
        <f t="shared" si="1737"/>
        <v>00:00:00,00</v>
      </c>
      <c r="I342" s="154" t="str">
        <f t="shared" si="1738"/>
        <v>00:00:00,00</v>
      </c>
      <c r="J342" s="154" t="str">
        <f t="shared" si="1739"/>
        <v>00:00:00,00</v>
      </c>
      <c r="K342" s="154" t="str">
        <f t="shared" si="1740"/>
        <v>00:00:00,00</v>
      </c>
      <c r="L342" s="164">
        <f t="shared" si="1741"/>
        <v>0</v>
      </c>
      <c r="M342" s="164" t="str">
        <f t="shared" si="1742"/>
        <v>00</v>
      </c>
      <c r="N342" s="168">
        <f t="shared" si="1724"/>
        <v>0</v>
      </c>
      <c r="O342" s="164" t="str">
        <f t="shared" si="1743"/>
        <v/>
      </c>
      <c r="P342" s="171" t="str">
        <f t="shared" si="1725"/>
        <v>0:00,00</v>
      </c>
      <c r="Q342" s="171" t="str">
        <f t="shared" si="1726"/>
        <v>00:00,00</v>
      </c>
      <c r="R342" s="171" t="str">
        <f t="shared" si="1744"/>
        <v>00:00,</v>
      </c>
      <c r="S342" s="270"/>
      <c r="T342" s="270"/>
      <c r="U342" s="281"/>
      <c r="V342" s="281"/>
      <c r="W342" s="281"/>
      <c r="X342" s="281"/>
      <c r="Y342" s="264"/>
      <c r="Z342" s="264"/>
      <c r="AA342" s="264"/>
      <c r="AB342" s="264"/>
      <c r="AC342" s="65">
        <f t="shared" ref="AC342" si="1791">AJ340</f>
        <v>110</v>
      </c>
      <c r="AD342" s="65" t="str">
        <f t="shared" ref="AD342" si="1792">AK340</f>
        <v/>
      </c>
      <c r="AE342" s="65" t="s">
        <v>114</v>
      </c>
      <c r="AF342" s="246"/>
      <c r="AG342" s="246"/>
      <c r="AH342" s="246"/>
      <c r="AI342" s="244"/>
      <c r="AJ342" s="271"/>
      <c r="AK342" s="272"/>
      <c r="AL342" s="273"/>
      <c r="AM342" s="273"/>
      <c r="AN342" s="273"/>
      <c r="AO342" s="273"/>
      <c r="AP342" s="273"/>
      <c r="AQ342" s="273"/>
      <c r="AR342" s="273"/>
      <c r="AS342" s="274"/>
      <c r="AT342" s="274"/>
      <c r="AU342" s="274"/>
      <c r="AV342" s="274"/>
      <c r="AW342" s="274"/>
      <c r="AX342" s="274"/>
      <c r="AY342" s="274"/>
      <c r="AZ342" s="274"/>
      <c r="BA342" s="274"/>
      <c r="BB342" s="274"/>
      <c r="BC342" s="274"/>
      <c r="BD342" s="274"/>
      <c r="BE342" s="278"/>
      <c r="BF342" s="279"/>
      <c r="BG342" s="280"/>
      <c r="BH342" s="278"/>
      <c r="BI342" s="279"/>
      <c r="BJ342" s="279"/>
      <c r="BK342" s="280"/>
      <c r="BL342" s="74" t="str">
        <f>IF(AL340="","",AE342)</f>
        <v/>
      </c>
      <c r="BM342" s="163"/>
      <c r="BN342" s="163"/>
      <c r="BO342" s="163"/>
      <c r="BP342" s="163"/>
      <c r="BQ342" s="163"/>
      <c r="BR342" s="163"/>
      <c r="BS342" s="163"/>
      <c r="BT342" s="163"/>
      <c r="BU342" s="163"/>
      <c r="BV342" s="163"/>
      <c r="BW342" s="163"/>
      <c r="BX342" s="172"/>
      <c r="BY342" s="174" t="str">
        <f t="shared" si="1729"/>
        <v/>
      </c>
      <c r="BZ342" s="245"/>
      <c r="CA342" s="263"/>
    </row>
    <row r="343" spans="1:79" ht="19.8" customHeight="1" x14ac:dyDescent="0.3">
      <c r="A343" s="154" t="str">
        <f t="shared" si="1730"/>
        <v>00:00:00,00</v>
      </c>
      <c r="B343" s="154" t="str">
        <f t="shared" si="1731"/>
        <v>00:00:00,00</v>
      </c>
      <c r="C343" s="154" t="str">
        <f t="shared" si="1732"/>
        <v>00:00:00,00</v>
      </c>
      <c r="D343" s="154" t="str">
        <f t="shared" si="1733"/>
        <v>00:00:00,00</v>
      </c>
      <c r="E343" s="154" t="str">
        <f t="shared" si="1734"/>
        <v>00:00:00,00</v>
      </c>
      <c r="F343" s="154" t="str">
        <f t="shared" si="1735"/>
        <v>00:00:00,00</v>
      </c>
      <c r="G343" s="154" t="str">
        <f t="shared" si="1736"/>
        <v>00:00:00,00</v>
      </c>
      <c r="H343" s="154" t="str">
        <f t="shared" si="1737"/>
        <v>00:00:00,00</v>
      </c>
      <c r="I343" s="154" t="str">
        <f t="shared" si="1738"/>
        <v>00:00:00,00</v>
      </c>
      <c r="J343" s="154" t="str">
        <f t="shared" si="1739"/>
        <v>00:00:00,00</v>
      </c>
      <c r="K343" s="154" t="str">
        <f t="shared" si="1740"/>
        <v>00:00:00,00</v>
      </c>
      <c r="L343" s="164">
        <f t="shared" si="1741"/>
        <v>0</v>
      </c>
      <c r="M343" s="164" t="str">
        <f t="shared" si="1742"/>
        <v>00</v>
      </c>
      <c r="N343" s="168">
        <f t="shared" si="1724"/>
        <v>0</v>
      </c>
      <c r="O343" s="164" t="str">
        <f t="shared" si="1743"/>
        <v/>
      </c>
      <c r="P343" s="171" t="str">
        <f t="shared" si="1725"/>
        <v>0:00,00</v>
      </c>
      <c r="Q343" s="171" t="str">
        <f t="shared" si="1726"/>
        <v>00:00,00</v>
      </c>
      <c r="R343" s="171" t="str">
        <f t="shared" si="1744"/>
        <v>00:00,</v>
      </c>
      <c r="S343" s="270" t="str">
        <f t="shared" ref="S343" si="1793">U343&amp;V343&amp;W343&amp;X343</f>
        <v/>
      </c>
      <c r="T343" s="270" t="str">
        <f>U343&amp;V343&amp;W343&amp;X343&amp;BE343&amp;BH343</f>
        <v/>
      </c>
      <c r="U343" s="281" t="str">
        <f t="shared" ref="U343" si="1794">IF(Y343="","",RANK(Y343,$Y$13:$Y$372,1))</f>
        <v/>
      </c>
      <c r="V343" s="281" t="str">
        <f t="shared" ref="V343" si="1795">IF(Z343="","",RANK(Z343,$Z$13:$Z$372,1))</f>
        <v/>
      </c>
      <c r="W343" s="281" t="str">
        <f t="shared" ref="W343" si="1796">IF(AA343="","",RANK(AA343,$AA$13:$AA$372,1))</f>
        <v/>
      </c>
      <c r="X343" s="281" t="str">
        <f t="shared" ref="X343" si="1797">IF(AB343="","",RANK(AB343,$AB$13:$AB$372,1))</f>
        <v/>
      </c>
      <c r="Y343" s="264" t="str">
        <f t="shared" ref="Y343:AB343" si="1798">IFERROR(IF(AND($BE343=Y$12,$BH343=Y$11),$BZ343,""),"")</f>
        <v/>
      </c>
      <c r="Z343" s="264" t="str">
        <f t="shared" si="1798"/>
        <v/>
      </c>
      <c r="AA343" s="264" t="str">
        <f t="shared" si="1798"/>
        <v/>
      </c>
      <c r="AB343" s="264" t="str">
        <f t="shared" si="1798"/>
        <v/>
      </c>
      <c r="AC343" s="65">
        <f t="shared" ref="AC343" si="1799">AJ343</f>
        <v>111</v>
      </c>
      <c r="AD343" s="65" t="str">
        <f t="shared" ref="AD343" si="1800">AK343</f>
        <v/>
      </c>
      <c r="AE343" s="65" t="s">
        <v>112</v>
      </c>
      <c r="AF343" s="246" t="str">
        <f t="shared" ref="AF343" si="1801">BY343</f>
        <v/>
      </c>
      <c r="AG343" s="246" t="str">
        <f t="shared" ref="AG343" si="1802">BY344</f>
        <v/>
      </c>
      <c r="AH343" s="246" t="str">
        <f t="shared" ref="AH343" si="1803">BY345</f>
        <v/>
      </c>
      <c r="AI343" s="244">
        <f t="shared" ref="AI343" si="1804">IF(BZ343="",0,1)</f>
        <v>0</v>
      </c>
      <c r="AJ343" s="271">
        <v>111</v>
      </c>
      <c r="AK343" s="272" t="str">
        <f>IF(INDEX('ordem de passagem'!B$13:B$132,MATCH(ajuizamento!$AJ343,'ordem de passagem'!$A$13:$A$132))=0,"",INDEX('ordem de passagem'!B$13:B$132,MATCH(ajuizamento!$AJ343,'ordem de passagem'!$A$13:$A$132)))</f>
        <v/>
      </c>
      <c r="AL343" s="273" t="str">
        <f>IF(INDEX('ordem de passagem'!C$13:C$132,MATCH(ajuizamento!$AJ343,'ordem de passagem'!$A$13:$A$132))=0,"",INDEX('ordem de passagem'!C$13:C$132,MATCH(ajuizamento!$AJ343,'ordem de passagem'!$A$13:$A$132)))</f>
        <v/>
      </c>
      <c r="AM343" s="273"/>
      <c r="AN343" s="273"/>
      <c r="AO343" s="273"/>
      <c r="AP343" s="273"/>
      <c r="AQ343" s="273"/>
      <c r="AR343" s="273"/>
      <c r="AS343" s="274" t="str">
        <f>IF(INDEX('ordem de passagem'!D$13:D$132,MATCH(ajuizamento!$AJ343,'ordem de passagem'!$A$13:$A$132))=0,"",INDEX('ordem de passagem'!D$13:D$132,MATCH(ajuizamento!$AJ343,'ordem de passagem'!$A$13:$A$132)))</f>
        <v/>
      </c>
      <c r="AT343" s="274"/>
      <c r="AU343" s="274"/>
      <c r="AV343" s="274"/>
      <c r="AW343" s="274"/>
      <c r="AX343" s="274"/>
      <c r="AY343" s="274"/>
      <c r="AZ343" s="274" t="str">
        <f>IF(INDEX('ordem de passagem'!E$13:E$132,MATCH(ajuizamento!$AJ343,'ordem de passagem'!$A$13:$A$132))=0,"",INDEX('ordem de passagem'!E$13:E$132,MATCH(ajuizamento!$AJ343,'ordem de passagem'!$A$13:$A$132)))</f>
        <v/>
      </c>
      <c r="BA343" s="274"/>
      <c r="BB343" s="274"/>
      <c r="BC343" s="274"/>
      <c r="BD343" s="274"/>
      <c r="BE343" s="275" t="str">
        <f>IF(INDEX('ordem de passagem'!F$13:F$132,MATCH(ajuizamento!$AJ343,'ordem de passagem'!$A$13:$A$132))=0,"",INDEX('ordem de passagem'!F$13:F$132,MATCH(ajuizamento!$AJ343,'ordem de passagem'!$A$13:$A$132)))</f>
        <v/>
      </c>
      <c r="BF343" s="276"/>
      <c r="BG343" s="277"/>
      <c r="BH343" s="275" t="str">
        <f>IF(INDEX('ordem de passagem'!G$13:G$132,MATCH(ajuizamento!$AJ343,'ordem de passagem'!$A$13:$A$132))=0,"",INDEX('ordem de passagem'!G$13:G$132,MATCH(ajuizamento!$AJ343,'ordem de passagem'!$A$13:$A$132)))</f>
        <v/>
      </c>
      <c r="BI343" s="276"/>
      <c r="BJ343" s="276"/>
      <c r="BK343" s="277"/>
      <c r="BL343" s="74" t="str">
        <f>IF(AL343="","",AE343)</f>
        <v/>
      </c>
      <c r="BM343" s="162"/>
      <c r="BN343" s="162"/>
      <c r="BO343" s="162"/>
      <c r="BP343" s="162"/>
      <c r="BQ343" s="162"/>
      <c r="BR343" s="162"/>
      <c r="BS343" s="162"/>
      <c r="BT343" s="162"/>
      <c r="BU343" s="162"/>
      <c r="BV343" s="162"/>
      <c r="BW343" s="162"/>
      <c r="BX343" s="172"/>
      <c r="BY343" s="174" t="str">
        <f t="shared" si="1729"/>
        <v/>
      </c>
      <c r="BZ343" s="245" t="str">
        <f t="shared" si="1529"/>
        <v/>
      </c>
      <c r="CA343" s="263"/>
    </row>
    <row r="344" spans="1:79" ht="19.8" customHeight="1" x14ac:dyDescent="0.3">
      <c r="A344" s="154" t="str">
        <f t="shared" si="1730"/>
        <v>00:00:00,00</v>
      </c>
      <c r="B344" s="154" t="str">
        <f t="shared" si="1731"/>
        <v>00:00:00,00</v>
      </c>
      <c r="C344" s="154" t="str">
        <f t="shared" si="1732"/>
        <v>00:00:00,00</v>
      </c>
      <c r="D344" s="154" t="str">
        <f t="shared" si="1733"/>
        <v>00:00:00,00</v>
      </c>
      <c r="E344" s="154" t="str">
        <f t="shared" si="1734"/>
        <v>00:00:00,00</v>
      </c>
      <c r="F344" s="154" t="str">
        <f t="shared" si="1735"/>
        <v>00:00:00,00</v>
      </c>
      <c r="G344" s="154" t="str">
        <f t="shared" si="1736"/>
        <v>00:00:00,00</v>
      </c>
      <c r="H344" s="154" t="str">
        <f t="shared" si="1737"/>
        <v>00:00:00,00</v>
      </c>
      <c r="I344" s="154" t="str">
        <f t="shared" si="1738"/>
        <v>00:00:00,00</v>
      </c>
      <c r="J344" s="154" t="str">
        <f t="shared" si="1739"/>
        <v>00:00:00,00</v>
      </c>
      <c r="K344" s="154" t="str">
        <f t="shared" si="1740"/>
        <v>00:00:00,00</v>
      </c>
      <c r="L344" s="164">
        <f t="shared" si="1741"/>
        <v>0</v>
      </c>
      <c r="M344" s="164" t="str">
        <f t="shared" si="1742"/>
        <v>00</v>
      </c>
      <c r="N344" s="168">
        <f t="shared" si="1724"/>
        <v>0</v>
      </c>
      <c r="O344" s="164" t="str">
        <f t="shared" si="1743"/>
        <v/>
      </c>
      <c r="P344" s="171" t="str">
        <f t="shared" si="1725"/>
        <v>0:00,00</v>
      </c>
      <c r="Q344" s="171" t="str">
        <f t="shared" si="1726"/>
        <v>00:00,00</v>
      </c>
      <c r="R344" s="171" t="str">
        <f t="shared" si="1744"/>
        <v>00:00,</v>
      </c>
      <c r="S344" s="270"/>
      <c r="T344" s="270"/>
      <c r="U344" s="281"/>
      <c r="V344" s="281"/>
      <c r="W344" s="281"/>
      <c r="X344" s="281"/>
      <c r="Y344" s="264"/>
      <c r="Z344" s="264"/>
      <c r="AA344" s="264"/>
      <c r="AB344" s="264"/>
      <c r="AC344" s="65">
        <f t="shared" ref="AC344" si="1805">AJ343</f>
        <v>111</v>
      </c>
      <c r="AD344" s="65" t="str">
        <f t="shared" ref="AD344" si="1806">AK343</f>
        <v/>
      </c>
      <c r="AE344" s="65" t="s">
        <v>113</v>
      </c>
      <c r="AF344" s="246"/>
      <c r="AG344" s="246"/>
      <c r="AH344" s="246"/>
      <c r="AI344" s="244"/>
      <c r="AJ344" s="271"/>
      <c r="AK344" s="272"/>
      <c r="AL344" s="273"/>
      <c r="AM344" s="273"/>
      <c r="AN344" s="273"/>
      <c r="AO344" s="273"/>
      <c r="AP344" s="273"/>
      <c r="AQ344" s="273"/>
      <c r="AR344" s="273"/>
      <c r="AS344" s="274"/>
      <c r="AT344" s="274"/>
      <c r="AU344" s="274"/>
      <c r="AV344" s="274"/>
      <c r="AW344" s="274"/>
      <c r="AX344" s="274"/>
      <c r="AY344" s="274"/>
      <c r="AZ344" s="274"/>
      <c r="BA344" s="274"/>
      <c r="BB344" s="274"/>
      <c r="BC344" s="274"/>
      <c r="BD344" s="274"/>
      <c r="BE344" s="275"/>
      <c r="BF344" s="276"/>
      <c r="BG344" s="277"/>
      <c r="BH344" s="275"/>
      <c r="BI344" s="276"/>
      <c r="BJ344" s="276"/>
      <c r="BK344" s="277"/>
      <c r="BL344" s="74" t="str">
        <f>IF(AL343="","",AE344)</f>
        <v/>
      </c>
      <c r="BM344" s="163"/>
      <c r="BN344" s="163"/>
      <c r="BO344" s="163"/>
      <c r="BP344" s="163"/>
      <c r="BQ344" s="163"/>
      <c r="BR344" s="163"/>
      <c r="BS344" s="163"/>
      <c r="BT344" s="163"/>
      <c r="BU344" s="163"/>
      <c r="BV344" s="163"/>
      <c r="BW344" s="163"/>
      <c r="BX344" s="172"/>
      <c r="BY344" s="174" t="str">
        <f t="shared" si="1729"/>
        <v/>
      </c>
      <c r="BZ344" s="245"/>
      <c r="CA344" s="263"/>
    </row>
    <row r="345" spans="1:79" ht="19.8" customHeight="1" x14ac:dyDescent="0.3">
      <c r="A345" s="154" t="str">
        <f t="shared" si="1730"/>
        <v>00:00:00,00</v>
      </c>
      <c r="B345" s="154" t="str">
        <f t="shared" si="1731"/>
        <v>00:00:00,00</v>
      </c>
      <c r="C345" s="154" t="str">
        <f t="shared" si="1732"/>
        <v>00:00:00,00</v>
      </c>
      <c r="D345" s="154" t="str">
        <f t="shared" si="1733"/>
        <v>00:00:00,00</v>
      </c>
      <c r="E345" s="154" t="str">
        <f t="shared" si="1734"/>
        <v>00:00:00,00</v>
      </c>
      <c r="F345" s="154" t="str">
        <f t="shared" si="1735"/>
        <v>00:00:00,00</v>
      </c>
      <c r="G345" s="154" t="str">
        <f t="shared" si="1736"/>
        <v>00:00:00,00</v>
      </c>
      <c r="H345" s="154" t="str">
        <f t="shared" si="1737"/>
        <v>00:00:00,00</v>
      </c>
      <c r="I345" s="154" t="str">
        <f t="shared" si="1738"/>
        <v>00:00:00,00</v>
      </c>
      <c r="J345" s="154" t="str">
        <f t="shared" si="1739"/>
        <v>00:00:00,00</v>
      </c>
      <c r="K345" s="154" t="str">
        <f t="shared" si="1740"/>
        <v>00:00:00,00</v>
      </c>
      <c r="L345" s="164">
        <f t="shared" si="1741"/>
        <v>0</v>
      </c>
      <c r="M345" s="164" t="str">
        <f t="shared" si="1742"/>
        <v>00</v>
      </c>
      <c r="N345" s="168">
        <f t="shared" si="1724"/>
        <v>0</v>
      </c>
      <c r="O345" s="164" t="str">
        <f t="shared" si="1743"/>
        <v/>
      </c>
      <c r="P345" s="171" t="str">
        <f t="shared" si="1725"/>
        <v>0:00,00</v>
      </c>
      <c r="Q345" s="171" t="str">
        <f t="shared" si="1726"/>
        <v>00:00,00</v>
      </c>
      <c r="R345" s="171" t="str">
        <f t="shared" si="1744"/>
        <v>00:00,</v>
      </c>
      <c r="S345" s="270"/>
      <c r="T345" s="270"/>
      <c r="U345" s="281"/>
      <c r="V345" s="281"/>
      <c r="W345" s="281"/>
      <c r="X345" s="281"/>
      <c r="Y345" s="264"/>
      <c r="Z345" s="264"/>
      <c r="AA345" s="264"/>
      <c r="AB345" s="264"/>
      <c r="AC345" s="65">
        <f t="shared" ref="AC345" si="1807">AJ343</f>
        <v>111</v>
      </c>
      <c r="AD345" s="65" t="str">
        <f t="shared" ref="AD345" si="1808">AK343</f>
        <v/>
      </c>
      <c r="AE345" s="65" t="s">
        <v>114</v>
      </c>
      <c r="AF345" s="246"/>
      <c r="AG345" s="246"/>
      <c r="AH345" s="246"/>
      <c r="AI345" s="244"/>
      <c r="AJ345" s="271"/>
      <c r="AK345" s="272"/>
      <c r="AL345" s="273"/>
      <c r="AM345" s="273"/>
      <c r="AN345" s="273"/>
      <c r="AO345" s="273"/>
      <c r="AP345" s="273"/>
      <c r="AQ345" s="273"/>
      <c r="AR345" s="273"/>
      <c r="AS345" s="274"/>
      <c r="AT345" s="274"/>
      <c r="AU345" s="274"/>
      <c r="AV345" s="274"/>
      <c r="AW345" s="274"/>
      <c r="AX345" s="274"/>
      <c r="AY345" s="274"/>
      <c r="AZ345" s="274"/>
      <c r="BA345" s="274"/>
      <c r="BB345" s="274"/>
      <c r="BC345" s="274"/>
      <c r="BD345" s="274"/>
      <c r="BE345" s="278"/>
      <c r="BF345" s="279"/>
      <c r="BG345" s="280"/>
      <c r="BH345" s="278"/>
      <c r="BI345" s="279"/>
      <c r="BJ345" s="279"/>
      <c r="BK345" s="280"/>
      <c r="BL345" s="74" t="str">
        <f>IF(AL343="","",AE345)</f>
        <v/>
      </c>
      <c r="BM345" s="163"/>
      <c r="BN345" s="163"/>
      <c r="BO345" s="163"/>
      <c r="BP345" s="163"/>
      <c r="BQ345" s="163"/>
      <c r="BR345" s="163"/>
      <c r="BS345" s="163"/>
      <c r="BT345" s="163"/>
      <c r="BU345" s="163"/>
      <c r="BV345" s="163"/>
      <c r="BW345" s="163"/>
      <c r="BX345" s="172"/>
      <c r="BY345" s="174" t="str">
        <f t="shared" si="1729"/>
        <v/>
      </c>
      <c r="BZ345" s="245"/>
      <c r="CA345" s="263"/>
    </row>
    <row r="346" spans="1:79" ht="19.8" customHeight="1" x14ac:dyDescent="0.3">
      <c r="A346" s="154" t="str">
        <f t="shared" si="1730"/>
        <v>00:00:00,00</v>
      </c>
      <c r="B346" s="154" t="str">
        <f t="shared" si="1731"/>
        <v>00:00:00,00</v>
      </c>
      <c r="C346" s="154" t="str">
        <f t="shared" si="1732"/>
        <v>00:00:00,00</v>
      </c>
      <c r="D346" s="154" t="str">
        <f t="shared" si="1733"/>
        <v>00:00:00,00</v>
      </c>
      <c r="E346" s="154" t="str">
        <f t="shared" si="1734"/>
        <v>00:00:00,00</v>
      </c>
      <c r="F346" s="154" t="str">
        <f t="shared" si="1735"/>
        <v>00:00:00,00</v>
      </c>
      <c r="G346" s="154" t="str">
        <f t="shared" si="1736"/>
        <v>00:00:00,00</v>
      </c>
      <c r="H346" s="154" t="str">
        <f t="shared" si="1737"/>
        <v>00:00:00,00</v>
      </c>
      <c r="I346" s="154" t="str">
        <f t="shared" si="1738"/>
        <v>00:00:00,00</v>
      </c>
      <c r="J346" s="154" t="str">
        <f t="shared" si="1739"/>
        <v>00:00:00,00</v>
      </c>
      <c r="K346" s="154" t="str">
        <f t="shared" si="1740"/>
        <v>00:00:00,00</v>
      </c>
      <c r="L346" s="164">
        <f t="shared" si="1741"/>
        <v>0</v>
      </c>
      <c r="M346" s="164" t="str">
        <f t="shared" si="1742"/>
        <v>00</v>
      </c>
      <c r="N346" s="168">
        <f t="shared" si="1724"/>
        <v>0</v>
      </c>
      <c r="O346" s="164" t="str">
        <f t="shared" si="1743"/>
        <v/>
      </c>
      <c r="P346" s="171" t="str">
        <f t="shared" si="1725"/>
        <v>0:00,00</v>
      </c>
      <c r="Q346" s="171" t="str">
        <f t="shared" si="1726"/>
        <v>00:00,00</v>
      </c>
      <c r="R346" s="171" t="str">
        <f t="shared" si="1744"/>
        <v>00:00,</v>
      </c>
      <c r="S346" s="270" t="str">
        <f t="shared" ref="S346" si="1809">U346&amp;V346&amp;W346&amp;X346</f>
        <v/>
      </c>
      <c r="T346" s="270" t="str">
        <f>U346&amp;V346&amp;W346&amp;X346&amp;BE346&amp;BH346</f>
        <v/>
      </c>
      <c r="U346" s="281" t="str">
        <f t="shared" ref="U346" si="1810">IF(Y346="","",RANK(Y346,$Y$13:$Y$372,1))</f>
        <v/>
      </c>
      <c r="V346" s="281" t="str">
        <f t="shared" ref="V346" si="1811">IF(Z346="","",RANK(Z346,$Z$13:$Z$372,1))</f>
        <v/>
      </c>
      <c r="W346" s="281" t="str">
        <f t="shared" ref="W346" si="1812">IF(AA346="","",RANK(AA346,$AA$13:$AA$372,1))</f>
        <v/>
      </c>
      <c r="X346" s="281" t="str">
        <f t="shared" ref="X346" si="1813">IF(AB346="","",RANK(AB346,$AB$13:$AB$372,1))</f>
        <v/>
      </c>
      <c r="Y346" s="264" t="str">
        <f t="shared" ref="Y346:AB346" si="1814">IFERROR(IF(AND($BE346=Y$12,$BH346=Y$11),$BZ346,""),"")</f>
        <v/>
      </c>
      <c r="Z346" s="264" t="str">
        <f t="shared" si="1814"/>
        <v/>
      </c>
      <c r="AA346" s="264" t="str">
        <f t="shared" si="1814"/>
        <v/>
      </c>
      <c r="AB346" s="264" t="str">
        <f t="shared" si="1814"/>
        <v/>
      </c>
      <c r="AC346" s="65">
        <f t="shared" ref="AC346" si="1815">AJ346</f>
        <v>112</v>
      </c>
      <c r="AD346" s="65" t="str">
        <f t="shared" ref="AD346" si="1816">AK346</f>
        <v/>
      </c>
      <c r="AE346" s="65" t="s">
        <v>112</v>
      </c>
      <c r="AF346" s="246" t="str">
        <f t="shared" ref="AF346" si="1817">BY346</f>
        <v/>
      </c>
      <c r="AG346" s="246" t="str">
        <f t="shared" ref="AG346" si="1818">BY347</f>
        <v/>
      </c>
      <c r="AH346" s="246" t="str">
        <f t="shared" ref="AH346" si="1819">BY348</f>
        <v/>
      </c>
      <c r="AI346" s="244">
        <f t="shared" ref="AI346" si="1820">IF(BZ346="",0,1)</f>
        <v>0</v>
      </c>
      <c r="AJ346" s="271">
        <v>112</v>
      </c>
      <c r="AK346" s="272" t="str">
        <f>IF(INDEX('ordem de passagem'!B$13:B$132,MATCH(ajuizamento!$AJ346,'ordem de passagem'!$A$13:$A$132))=0,"",INDEX('ordem de passagem'!B$13:B$132,MATCH(ajuizamento!$AJ346,'ordem de passagem'!$A$13:$A$132)))</f>
        <v/>
      </c>
      <c r="AL346" s="273" t="str">
        <f>IF(INDEX('ordem de passagem'!C$13:C$132,MATCH(ajuizamento!$AJ346,'ordem de passagem'!$A$13:$A$132))=0,"",INDEX('ordem de passagem'!C$13:C$132,MATCH(ajuizamento!$AJ346,'ordem de passagem'!$A$13:$A$132)))</f>
        <v/>
      </c>
      <c r="AM346" s="273"/>
      <c r="AN346" s="273"/>
      <c r="AO346" s="273"/>
      <c r="AP346" s="273"/>
      <c r="AQ346" s="273"/>
      <c r="AR346" s="273"/>
      <c r="AS346" s="274" t="str">
        <f>IF(INDEX('ordem de passagem'!D$13:D$132,MATCH(ajuizamento!$AJ346,'ordem de passagem'!$A$13:$A$132))=0,"",INDEX('ordem de passagem'!D$13:D$132,MATCH(ajuizamento!$AJ346,'ordem de passagem'!$A$13:$A$132)))</f>
        <v/>
      </c>
      <c r="AT346" s="274"/>
      <c r="AU346" s="274"/>
      <c r="AV346" s="274"/>
      <c r="AW346" s="274"/>
      <c r="AX346" s="274"/>
      <c r="AY346" s="274"/>
      <c r="AZ346" s="274" t="str">
        <f>IF(INDEX('ordem de passagem'!E$13:E$132,MATCH(ajuizamento!$AJ346,'ordem de passagem'!$A$13:$A$132))=0,"",INDEX('ordem de passagem'!E$13:E$132,MATCH(ajuizamento!$AJ346,'ordem de passagem'!$A$13:$A$132)))</f>
        <v/>
      </c>
      <c r="BA346" s="274"/>
      <c r="BB346" s="274"/>
      <c r="BC346" s="274"/>
      <c r="BD346" s="274"/>
      <c r="BE346" s="275" t="str">
        <f>IF(INDEX('ordem de passagem'!F$13:F$132,MATCH(ajuizamento!$AJ346,'ordem de passagem'!$A$13:$A$132))=0,"",INDEX('ordem de passagem'!F$13:F$132,MATCH(ajuizamento!$AJ346,'ordem de passagem'!$A$13:$A$132)))</f>
        <v/>
      </c>
      <c r="BF346" s="276"/>
      <c r="BG346" s="277"/>
      <c r="BH346" s="275" t="str">
        <f>IF(INDEX('ordem de passagem'!G$13:G$132,MATCH(ajuizamento!$AJ346,'ordem de passagem'!$A$13:$A$132))=0,"",INDEX('ordem de passagem'!G$13:G$132,MATCH(ajuizamento!$AJ346,'ordem de passagem'!$A$13:$A$132)))</f>
        <v/>
      </c>
      <c r="BI346" s="276"/>
      <c r="BJ346" s="276"/>
      <c r="BK346" s="277"/>
      <c r="BL346" s="74" t="str">
        <f>IF(AL346="","",AE346)</f>
        <v/>
      </c>
      <c r="BM346" s="162"/>
      <c r="BN346" s="162"/>
      <c r="BO346" s="162"/>
      <c r="BP346" s="162"/>
      <c r="BQ346" s="162"/>
      <c r="BR346" s="162"/>
      <c r="BS346" s="162"/>
      <c r="BT346" s="162"/>
      <c r="BU346" s="162"/>
      <c r="BV346" s="162"/>
      <c r="BW346" s="162"/>
      <c r="BX346" s="172"/>
      <c r="BY346" s="174" t="str">
        <f t="shared" si="1729"/>
        <v/>
      </c>
      <c r="BZ346" s="245" t="str">
        <f t="shared" si="1529"/>
        <v/>
      </c>
      <c r="CA346" s="263"/>
    </row>
    <row r="347" spans="1:79" ht="19.8" customHeight="1" x14ac:dyDescent="0.3">
      <c r="A347" s="154" t="str">
        <f t="shared" si="1730"/>
        <v>00:00:00,00</v>
      </c>
      <c r="B347" s="154" t="str">
        <f t="shared" si="1731"/>
        <v>00:00:00,00</v>
      </c>
      <c r="C347" s="154" t="str">
        <f t="shared" si="1732"/>
        <v>00:00:00,00</v>
      </c>
      <c r="D347" s="154" t="str">
        <f t="shared" si="1733"/>
        <v>00:00:00,00</v>
      </c>
      <c r="E347" s="154" t="str">
        <f t="shared" si="1734"/>
        <v>00:00:00,00</v>
      </c>
      <c r="F347" s="154" t="str">
        <f t="shared" si="1735"/>
        <v>00:00:00,00</v>
      </c>
      <c r="G347" s="154" t="str">
        <f t="shared" si="1736"/>
        <v>00:00:00,00</v>
      </c>
      <c r="H347" s="154" t="str">
        <f t="shared" si="1737"/>
        <v>00:00:00,00</v>
      </c>
      <c r="I347" s="154" t="str">
        <f t="shared" si="1738"/>
        <v>00:00:00,00</v>
      </c>
      <c r="J347" s="154" t="str">
        <f t="shared" si="1739"/>
        <v>00:00:00,00</v>
      </c>
      <c r="K347" s="154" t="str">
        <f t="shared" si="1740"/>
        <v>00:00:00,00</v>
      </c>
      <c r="L347" s="164">
        <f t="shared" si="1741"/>
        <v>0</v>
      </c>
      <c r="M347" s="164" t="str">
        <f t="shared" si="1742"/>
        <v>00</v>
      </c>
      <c r="N347" s="168">
        <f t="shared" si="1724"/>
        <v>0</v>
      </c>
      <c r="O347" s="164" t="str">
        <f t="shared" si="1743"/>
        <v/>
      </c>
      <c r="P347" s="171" t="str">
        <f t="shared" si="1725"/>
        <v>0:00,00</v>
      </c>
      <c r="Q347" s="171" t="str">
        <f t="shared" si="1726"/>
        <v>00:00,00</v>
      </c>
      <c r="R347" s="171" t="str">
        <f t="shared" si="1744"/>
        <v>00:00,</v>
      </c>
      <c r="S347" s="270"/>
      <c r="T347" s="270"/>
      <c r="U347" s="281"/>
      <c r="V347" s="281"/>
      <c r="W347" s="281"/>
      <c r="X347" s="281"/>
      <c r="Y347" s="264"/>
      <c r="Z347" s="264"/>
      <c r="AA347" s="264"/>
      <c r="AB347" s="264"/>
      <c r="AC347" s="65">
        <f t="shared" ref="AC347" si="1821">AJ346</f>
        <v>112</v>
      </c>
      <c r="AD347" s="65" t="str">
        <f t="shared" ref="AD347" si="1822">AK346</f>
        <v/>
      </c>
      <c r="AE347" s="65" t="s">
        <v>113</v>
      </c>
      <c r="AF347" s="246"/>
      <c r="AG347" s="246"/>
      <c r="AH347" s="246"/>
      <c r="AI347" s="244"/>
      <c r="AJ347" s="271"/>
      <c r="AK347" s="272"/>
      <c r="AL347" s="273"/>
      <c r="AM347" s="273"/>
      <c r="AN347" s="273"/>
      <c r="AO347" s="273"/>
      <c r="AP347" s="273"/>
      <c r="AQ347" s="273"/>
      <c r="AR347" s="273"/>
      <c r="AS347" s="274"/>
      <c r="AT347" s="274"/>
      <c r="AU347" s="274"/>
      <c r="AV347" s="274"/>
      <c r="AW347" s="274"/>
      <c r="AX347" s="274"/>
      <c r="AY347" s="274"/>
      <c r="AZ347" s="274"/>
      <c r="BA347" s="274"/>
      <c r="BB347" s="274"/>
      <c r="BC347" s="274"/>
      <c r="BD347" s="274"/>
      <c r="BE347" s="275"/>
      <c r="BF347" s="276"/>
      <c r="BG347" s="277"/>
      <c r="BH347" s="275"/>
      <c r="BI347" s="276"/>
      <c r="BJ347" s="276"/>
      <c r="BK347" s="277"/>
      <c r="BL347" s="74" t="str">
        <f>IF(AL346="","",AE347)</f>
        <v/>
      </c>
      <c r="BM347" s="163"/>
      <c r="BN347" s="163"/>
      <c r="BO347" s="163"/>
      <c r="BP347" s="163"/>
      <c r="BQ347" s="163"/>
      <c r="BR347" s="163"/>
      <c r="BS347" s="163"/>
      <c r="BT347" s="163"/>
      <c r="BU347" s="163"/>
      <c r="BV347" s="163"/>
      <c r="BW347" s="163"/>
      <c r="BX347" s="172"/>
      <c r="BY347" s="174" t="str">
        <f t="shared" si="1729"/>
        <v/>
      </c>
      <c r="BZ347" s="245"/>
      <c r="CA347" s="263"/>
    </row>
    <row r="348" spans="1:79" ht="19.8" customHeight="1" x14ac:dyDescent="0.3">
      <c r="A348" s="154" t="str">
        <f t="shared" si="1730"/>
        <v>00:00:00,00</v>
      </c>
      <c r="B348" s="154" t="str">
        <f t="shared" si="1731"/>
        <v>00:00:00,00</v>
      </c>
      <c r="C348" s="154" t="str">
        <f t="shared" si="1732"/>
        <v>00:00:00,00</v>
      </c>
      <c r="D348" s="154" t="str">
        <f t="shared" si="1733"/>
        <v>00:00:00,00</v>
      </c>
      <c r="E348" s="154" t="str">
        <f t="shared" si="1734"/>
        <v>00:00:00,00</v>
      </c>
      <c r="F348" s="154" t="str">
        <f t="shared" si="1735"/>
        <v>00:00:00,00</v>
      </c>
      <c r="G348" s="154" t="str">
        <f t="shared" si="1736"/>
        <v>00:00:00,00</v>
      </c>
      <c r="H348" s="154" t="str">
        <f t="shared" si="1737"/>
        <v>00:00:00,00</v>
      </c>
      <c r="I348" s="154" t="str">
        <f t="shared" si="1738"/>
        <v>00:00:00,00</v>
      </c>
      <c r="J348" s="154" t="str">
        <f t="shared" si="1739"/>
        <v>00:00:00,00</v>
      </c>
      <c r="K348" s="154" t="str">
        <f t="shared" si="1740"/>
        <v>00:00:00,00</v>
      </c>
      <c r="L348" s="164">
        <f t="shared" si="1741"/>
        <v>0</v>
      </c>
      <c r="M348" s="164" t="str">
        <f t="shared" si="1742"/>
        <v>00</v>
      </c>
      <c r="N348" s="168">
        <f t="shared" si="1724"/>
        <v>0</v>
      </c>
      <c r="O348" s="164" t="str">
        <f t="shared" si="1743"/>
        <v/>
      </c>
      <c r="P348" s="171" t="str">
        <f t="shared" si="1725"/>
        <v>0:00,00</v>
      </c>
      <c r="Q348" s="171" t="str">
        <f t="shared" si="1726"/>
        <v>00:00,00</v>
      </c>
      <c r="R348" s="171" t="str">
        <f t="shared" si="1744"/>
        <v>00:00,</v>
      </c>
      <c r="S348" s="270"/>
      <c r="T348" s="270"/>
      <c r="U348" s="281"/>
      <c r="V348" s="281"/>
      <c r="W348" s="281"/>
      <c r="X348" s="281"/>
      <c r="Y348" s="264"/>
      <c r="Z348" s="264"/>
      <c r="AA348" s="264"/>
      <c r="AB348" s="264"/>
      <c r="AC348" s="65">
        <f t="shared" ref="AC348" si="1823">AJ346</f>
        <v>112</v>
      </c>
      <c r="AD348" s="65" t="str">
        <f t="shared" ref="AD348" si="1824">AK346</f>
        <v/>
      </c>
      <c r="AE348" s="65" t="s">
        <v>114</v>
      </c>
      <c r="AF348" s="246"/>
      <c r="AG348" s="246"/>
      <c r="AH348" s="246"/>
      <c r="AI348" s="244"/>
      <c r="AJ348" s="271"/>
      <c r="AK348" s="272"/>
      <c r="AL348" s="273"/>
      <c r="AM348" s="273"/>
      <c r="AN348" s="273"/>
      <c r="AO348" s="273"/>
      <c r="AP348" s="273"/>
      <c r="AQ348" s="273"/>
      <c r="AR348" s="273"/>
      <c r="AS348" s="274"/>
      <c r="AT348" s="274"/>
      <c r="AU348" s="274"/>
      <c r="AV348" s="274"/>
      <c r="AW348" s="274"/>
      <c r="AX348" s="274"/>
      <c r="AY348" s="274"/>
      <c r="AZ348" s="274"/>
      <c r="BA348" s="274"/>
      <c r="BB348" s="274"/>
      <c r="BC348" s="274"/>
      <c r="BD348" s="274"/>
      <c r="BE348" s="278"/>
      <c r="BF348" s="279"/>
      <c r="BG348" s="280"/>
      <c r="BH348" s="278"/>
      <c r="BI348" s="279"/>
      <c r="BJ348" s="279"/>
      <c r="BK348" s="280"/>
      <c r="BL348" s="74" t="str">
        <f>IF(AL346="","",AE348)</f>
        <v/>
      </c>
      <c r="BM348" s="163"/>
      <c r="BN348" s="163"/>
      <c r="BO348" s="163"/>
      <c r="BP348" s="163"/>
      <c r="BQ348" s="163"/>
      <c r="BR348" s="163"/>
      <c r="BS348" s="163"/>
      <c r="BT348" s="163"/>
      <c r="BU348" s="163"/>
      <c r="BV348" s="163"/>
      <c r="BW348" s="163"/>
      <c r="BX348" s="172"/>
      <c r="BY348" s="174" t="str">
        <f t="shared" si="1729"/>
        <v/>
      </c>
      <c r="BZ348" s="245"/>
      <c r="CA348" s="263"/>
    </row>
    <row r="349" spans="1:79" ht="19.8" customHeight="1" x14ac:dyDescent="0.3">
      <c r="A349" s="154" t="str">
        <f t="shared" si="1730"/>
        <v>00:00:00,00</v>
      </c>
      <c r="B349" s="154" t="str">
        <f t="shared" si="1731"/>
        <v>00:00:00,00</v>
      </c>
      <c r="C349" s="154" t="str">
        <f t="shared" si="1732"/>
        <v>00:00:00,00</v>
      </c>
      <c r="D349" s="154" t="str">
        <f t="shared" si="1733"/>
        <v>00:00:00,00</v>
      </c>
      <c r="E349" s="154" t="str">
        <f t="shared" si="1734"/>
        <v>00:00:00,00</v>
      </c>
      <c r="F349" s="154" t="str">
        <f t="shared" si="1735"/>
        <v>00:00:00,00</v>
      </c>
      <c r="G349" s="154" t="str">
        <f t="shared" si="1736"/>
        <v>00:00:00,00</v>
      </c>
      <c r="H349" s="154" t="str">
        <f t="shared" si="1737"/>
        <v>00:00:00,00</v>
      </c>
      <c r="I349" s="154" t="str">
        <f t="shared" si="1738"/>
        <v>00:00:00,00</v>
      </c>
      <c r="J349" s="154" t="str">
        <f t="shared" si="1739"/>
        <v>00:00:00,00</v>
      </c>
      <c r="K349" s="154" t="str">
        <f t="shared" si="1740"/>
        <v>00:00:00,00</v>
      </c>
      <c r="L349" s="164">
        <f t="shared" si="1741"/>
        <v>0</v>
      </c>
      <c r="M349" s="164" t="str">
        <f t="shared" si="1742"/>
        <v>00</v>
      </c>
      <c r="N349" s="168">
        <f t="shared" si="1724"/>
        <v>0</v>
      </c>
      <c r="O349" s="164" t="str">
        <f t="shared" si="1743"/>
        <v/>
      </c>
      <c r="P349" s="171" t="str">
        <f t="shared" si="1725"/>
        <v>0:00,00</v>
      </c>
      <c r="Q349" s="171" t="str">
        <f t="shared" si="1726"/>
        <v>00:00,00</v>
      </c>
      <c r="R349" s="171" t="str">
        <f t="shared" si="1744"/>
        <v>00:00,</v>
      </c>
      <c r="S349" s="270" t="str">
        <f t="shared" ref="S349" si="1825">U349&amp;V349&amp;W349&amp;X349</f>
        <v/>
      </c>
      <c r="T349" s="270" t="str">
        <f>U349&amp;V349&amp;W349&amp;X349&amp;BE349&amp;BH349</f>
        <v/>
      </c>
      <c r="U349" s="281" t="str">
        <f t="shared" ref="U349" si="1826">IF(Y349="","",RANK(Y349,$Y$13:$Y$372,1))</f>
        <v/>
      </c>
      <c r="V349" s="281" t="str">
        <f t="shared" ref="V349" si="1827">IF(Z349="","",RANK(Z349,$Z$13:$Z$372,1))</f>
        <v/>
      </c>
      <c r="W349" s="281" t="str">
        <f t="shared" ref="W349" si="1828">IF(AA349="","",RANK(AA349,$AA$13:$AA$372,1))</f>
        <v/>
      </c>
      <c r="X349" s="281" t="str">
        <f t="shared" ref="X349" si="1829">IF(AB349="","",RANK(AB349,$AB$13:$AB$372,1))</f>
        <v/>
      </c>
      <c r="Y349" s="264" t="str">
        <f t="shared" ref="Y349:AB349" si="1830">IFERROR(IF(AND($BE349=Y$12,$BH349=Y$11),$BZ349,""),"")</f>
        <v/>
      </c>
      <c r="Z349" s="264" t="str">
        <f t="shared" si="1830"/>
        <v/>
      </c>
      <c r="AA349" s="264" t="str">
        <f t="shared" si="1830"/>
        <v/>
      </c>
      <c r="AB349" s="264" t="str">
        <f t="shared" si="1830"/>
        <v/>
      </c>
      <c r="AC349" s="65">
        <f t="shared" ref="AC349" si="1831">AJ349</f>
        <v>113</v>
      </c>
      <c r="AD349" s="65" t="str">
        <f t="shared" ref="AD349" si="1832">AK349</f>
        <v/>
      </c>
      <c r="AE349" s="65" t="s">
        <v>112</v>
      </c>
      <c r="AF349" s="246" t="str">
        <f t="shared" ref="AF349" si="1833">BY349</f>
        <v/>
      </c>
      <c r="AG349" s="246" t="str">
        <f t="shared" ref="AG349" si="1834">BY350</f>
        <v/>
      </c>
      <c r="AH349" s="246" t="str">
        <f t="shared" ref="AH349" si="1835">BY351</f>
        <v/>
      </c>
      <c r="AI349" s="244">
        <f t="shared" ref="AI349" si="1836">IF(BZ349="",0,1)</f>
        <v>0</v>
      </c>
      <c r="AJ349" s="271">
        <v>113</v>
      </c>
      <c r="AK349" s="272" t="str">
        <f>IF(INDEX('ordem de passagem'!B$13:B$132,MATCH(ajuizamento!$AJ349,'ordem de passagem'!$A$13:$A$132))=0,"",INDEX('ordem de passagem'!B$13:B$132,MATCH(ajuizamento!$AJ349,'ordem de passagem'!$A$13:$A$132)))</f>
        <v/>
      </c>
      <c r="AL349" s="273" t="str">
        <f>IF(INDEX('ordem de passagem'!C$13:C$132,MATCH(ajuizamento!$AJ349,'ordem de passagem'!$A$13:$A$132))=0,"",INDEX('ordem de passagem'!C$13:C$132,MATCH(ajuizamento!$AJ349,'ordem de passagem'!$A$13:$A$132)))</f>
        <v/>
      </c>
      <c r="AM349" s="273"/>
      <c r="AN349" s="273"/>
      <c r="AO349" s="273"/>
      <c r="AP349" s="273"/>
      <c r="AQ349" s="273"/>
      <c r="AR349" s="273"/>
      <c r="AS349" s="274" t="str">
        <f>IF(INDEX('ordem de passagem'!D$13:D$132,MATCH(ajuizamento!$AJ349,'ordem de passagem'!$A$13:$A$132))=0,"",INDEX('ordem de passagem'!D$13:D$132,MATCH(ajuizamento!$AJ349,'ordem de passagem'!$A$13:$A$132)))</f>
        <v/>
      </c>
      <c r="AT349" s="274"/>
      <c r="AU349" s="274"/>
      <c r="AV349" s="274"/>
      <c r="AW349" s="274"/>
      <c r="AX349" s="274"/>
      <c r="AY349" s="274"/>
      <c r="AZ349" s="274" t="str">
        <f>IF(INDEX('ordem de passagem'!E$13:E$132,MATCH(ajuizamento!$AJ349,'ordem de passagem'!$A$13:$A$132))=0,"",INDEX('ordem de passagem'!E$13:E$132,MATCH(ajuizamento!$AJ349,'ordem de passagem'!$A$13:$A$132)))</f>
        <v/>
      </c>
      <c r="BA349" s="274"/>
      <c r="BB349" s="274"/>
      <c r="BC349" s="274"/>
      <c r="BD349" s="274"/>
      <c r="BE349" s="275" t="str">
        <f>IF(INDEX('ordem de passagem'!F$13:F$132,MATCH(ajuizamento!$AJ349,'ordem de passagem'!$A$13:$A$132))=0,"",INDEX('ordem de passagem'!F$13:F$132,MATCH(ajuizamento!$AJ349,'ordem de passagem'!$A$13:$A$132)))</f>
        <v/>
      </c>
      <c r="BF349" s="276"/>
      <c r="BG349" s="277"/>
      <c r="BH349" s="275" t="str">
        <f>IF(INDEX('ordem de passagem'!G$13:G$132,MATCH(ajuizamento!$AJ349,'ordem de passagem'!$A$13:$A$132))=0,"",INDEX('ordem de passagem'!G$13:G$132,MATCH(ajuizamento!$AJ349,'ordem de passagem'!$A$13:$A$132)))</f>
        <v/>
      </c>
      <c r="BI349" s="276"/>
      <c r="BJ349" s="276"/>
      <c r="BK349" s="277"/>
      <c r="BL349" s="74" t="str">
        <f>IF(AL349="","",AE349)</f>
        <v/>
      </c>
      <c r="BM349" s="162"/>
      <c r="BN349" s="162"/>
      <c r="BO349" s="162"/>
      <c r="BP349" s="162"/>
      <c r="BQ349" s="162"/>
      <c r="BR349" s="162"/>
      <c r="BS349" s="162"/>
      <c r="BT349" s="162"/>
      <c r="BU349" s="162"/>
      <c r="BV349" s="162"/>
      <c r="BW349" s="162"/>
      <c r="BX349" s="172"/>
      <c r="BY349" s="174" t="str">
        <f t="shared" si="1729"/>
        <v/>
      </c>
      <c r="BZ349" s="245" t="str">
        <f t="shared" si="1529"/>
        <v/>
      </c>
      <c r="CA349" s="263"/>
    </row>
    <row r="350" spans="1:79" ht="19.8" customHeight="1" x14ac:dyDescent="0.3">
      <c r="A350" s="154" t="str">
        <f t="shared" si="1730"/>
        <v>00:00:00,00</v>
      </c>
      <c r="B350" s="154" t="str">
        <f t="shared" si="1731"/>
        <v>00:00:00,00</v>
      </c>
      <c r="C350" s="154" t="str">
        <f t="shared" si="1732"/>
        <v>00:00:00,00</v>
      </c>
      <c r="D350" s="154" t="str">
        <f t="shared" si="1733"/>
        <v>00:00:00,00</v>
      </c>
      <c r="E350" s="154" t="str">
        <f t="shared" si="1734"/>
        <v>00:00:00,00</v>
      </c>
      <c r="F350" s="154" t="str">
        <f t="shared" si="1735"/>
        <v>00:00:00,00</v>
      </c>
      <c r="G350" s="154" t="str">
        <f t="shared" si="1736"/>
        <v>00:00:00,00</v>
      </c>
      <c r="H350" s="154" t="str">
        <f t="shared" si="1737"/>
        <v>00:00:00,00</v>
      </c>
      <c r="I350" s="154" t="str">
        <f t="shared" si="1738"/>
        <v>00:00:00,00</v>
      </c>
      <c r="J350" s="154" t="str">
        <f t="shared" si="1739"/>
        <v>00:00:00,00</v>
      </c>
      <c r="K350" s="154" t="str">
        <f t="shared" si="1740"/>
        <v>00:00:00,00</v>
      </c>
      <c r="L350" s="164">
        <f t="shared" si="1741"/>
        <v>0</v>
      </c>
      <c r="M350" s="164" t="str">
        <f t="shared" si="1742"/>
        <v>00</v>
      </c>
      <c r="N350" s="168">
        <f t="shared" si="1724"/>
        <v>0</v>
      </c>
      <c r="O350" s="164" t="str">
        <f t="shared" si="1743"/>
        <v/>
      </c>
      <c r="P350" s="171" t="str">
        <f t="shared" si="1725"/>
        <v>0:00,00</v>
      </c>
      <c r="Q350" s="171" t="str">
        <f t="shared" si="1726"/>
        <v>00:00,00</v>
      </c>
      <c r="R350" s="171" t="str">
        <f t="shared" si="1744"/>
        <v>00:00,</v>
      </c>
      <c r="S350" s="270"/>
      <c r="T350" s="270"/>
      <c r="U350" s="281"/>
      <c r="V350" s="281"/>
      <c r="W350" s="281"/>
      <c r="X350" s="281"/>
      <c r="Y350" s="264"/>
      <c r="Z350" s="264"/>
      <c r="AA350" s="264"/>
      <c r="AB350" s="264"/>
      <c r="AC350" s="65">
        <f t="shared" ref="AC350" si="1837">AJ349</f>
        <v>113</v>
      </c>
      <c r="AD350" s="65" t="str">
        <f t="shared" ref="AD350" si="1838">AK349</f>
        <v/>
      </c>
      <c r="AE350" s="65" t="s">
        <v>113</v>
      </c>
      <c r="AF350" s="246"/>
      <c r="AG350" s="246"/>
      <c r="AH350" s="246"/>
      <c r="AI350" s="244"/>
      <c r="AJ350" s="271"/>
      <c r="AK350" s="272"/>
      <c r="AL350" s="273"/>
      <c r="AM350" s="273"/>
      <c r="AN350" s="273"/>
      <c r="AO350" s="273"/>
      <c r="AP350" s="273"/>
      <c r="AQ350" s="273"/>
      <c r="AR350" s="273"/>
      <c r="AS350" s="274"/>
      <c r="AT350" s="274"/>
      <c r="AU350" s="274"/>
      <c r="AV350" s="274"/>
      <c r="AW350" s="274"/>
      <c r="AX350" s="274"/>
      <c r="AY350" s="274"/>
      <c r="AZ350" s="274"/>
      <c r="BA350" s="274"/>
      <c r="BB350" s="274"/>
      <c r="BC350" s="274"/>
      <c r="BD350" s="274"/>
      <c r="BE350" s="275"/>
      <c r="BF350" s="276"/>
      <c r="BG350" s="277"/>
      <c r="BH350" s="275"/>
      <c r="BI350" s="276"/>
      <c r="BJ350" s="276"/>
      <c r="BK350" s="277"/>
      <c r="BL350" s="74" t="str">
        <f>IF(AL349="","",AE350)</f>
        <v/>
      </c>
      <c r="BM350" s="163"/>
      <c r="BN350" s="163"/>
      <c r="BO350" s="163"/>
      <c r="BP350" s="163"/>
      <c r="BQ350" s="163"/>
      <c r="BR350" s="163"/>
      <c r="BS350" s="163"/>
      <c r="BT350" s="163"/>
      <c r="BU350" s="163"/>
      <c r="BV350" s="163"/>
      <c r="BW350" s="163"/>
      <c r="BX350" s="172"/>
      <c r="BY350" s="174" t="str">
        <f t="shared" si="1729"/>
        <v/>
      </c>
      <c r="BZ350" s="245"/>
      <c r="CA350" s="263"/>
    </row>
    <row r="351" spans="1:79" ht="19.8" customHeight="1" x14ac:dyDescent="0.3">
      <c r="A351" s="154" t="str">
        <f t="shared" si="1730"/>
        <v>00:00:00,00</v>
      </c>
      <c r="B351" s="154" t="str">
        <f t="shared" si="1731"/>
        <v>00:00:00,00</v>
      </c>
      <c r="C351" s="154" t="str">
        <f t="shared" si="1732"/>
        <v>00:00:00,00</v>
      </c>
      <c r="D351" s="154" t="str">
        <f t="shared" si="1733"/>
        <v>00:00:00,00</v>
      </c>
      <c r="E351" s="154" t="str">
        <f t="shared" si="1734"/>
        <v>00:00:00,00</v>
      </c>
      <c r="F351" s="154" t="str">
        <f t="shared" si="1735"/>
        <v>00:00:00,00</v>
      </c>
      <c r="G351" s="154" t="str">
        <f t="shared" si="1736"/>
        <v>00:00:00,00</v>
      </c>
      <c r="H351" s="154" t="str">
        <f t="shared" si="1737"/>
        <v>00:00:00,00</v>
      </c>
      <c r="I351" s="154" t="str">
        <f t="shared" si="1738"/>
        <v>00:00:00,00</v>
      </c>
      <c r="J351" s="154" t="str">
        <f t="shared" si="1739"/>
        <v>00:00:00,00</v>
      </c>
      <c r="K351" s="154" t="str">
        <f t="shared" si="1740"/>
        <v>00:00:00,00</v>
      </c>
      <c r="L351" s="164">
        <f t="shared" si="1741"/>
        <v>0</v>
      </c>
      <c r="M351" s="164" t="str">
        <f t="shared" si="1742"/>
        <v>00</v>
      </c>
      <c r="N351" s="168">
        <f t="shared" si="1724"/>
        <v>0</v>
      </c>
      <c r="O351" s="164" t="str">
        <f t="shared" si="1743"/>
        <v/>
      </c>
      <c r="P351" s="171" t="str">
        <f t="shared" si="1725"/>
        <v>0:00,00</v>
      </c>
      <c r="Q351" s="171" t="str">
        <f t="shared" si="1726"/>
        <v>00:00,00</v>
      </c>
      <c r="R351" s="171" t="str">
        <f t="shared" si="1744"/>
        <v>00:00,</v>
      </c>
      <c r="S351" s="270"/>
      <c r="T351" s="270"/>
      <c r="U351" s="281"/>
      <c r="V351" s="281"/>
      <c r="W351" s="281"/>
      <c r="X351" s="281"/>
      <c r="Y351" s="264"/>
      <c r="Z351" s="264"/>
      <c r="AA351" s="264"/>
      <c r="AB351" s="264"/>
      <c r="AC351" s="65">
        <f t="shared" ref="AC351" si="1839">AJ349</f>
        <v>113</v>
      </c>
      <c r="AD351" s="65" t="str">
        <f t="shared" ref="AD351" si="1840">AK349</f>
        <v/>
      </c>
      <c r="AE351" s="65" t="s">
        <v>114</v>
      </c>
      <c r="AF351" s="246"/>
      <c r="AG351" s="246"/>
      <c r="AH351" s="246"/>
      <c r="AI351" s="244"/>
      <c r="AJ351" s="271"/>
      <c r="AK351" s="272"/>
      <c r="AL351" s="273"/>
      <c r="AM351" s="273"/>
      <c r="AN351" s="273"/>
      <c r="AO351" s="273"/>
      <c r="AP351" s="273"/>
      <c r="AQ351" s="273"/>
      <c r="AR351" s="273"/>
      <c r="AS351" s="274"/>
      <c r="AT351" s="274"/>
      <c r="AU351" s="274"/>
      <c r="AV351" s="274"/>
      <c r="AW351" s="274"/>
      <c r="AX351" s="274"/>
      <c r="AY351" s="274"/>
      <c r="AZ351" s="274"/>
      <c r="BA351" s="274"/>
      <c r="BB351" s="274"/>
      <c r="BC351" s="274"/>
      <c r="BD351" s="274"/>
      <c r="BE351" s="278"/>
      <c r="BF351" s="279"/>
      <c r="BG351" s="280"/>
      <c r="BH351" s="278"/>
      <c r="BI351" s="279"/>
      <c r="BJ351" s="279"/>
      <c r="BK351" s="280"/>
      <c r="BL351" s="74" t="str">
        <f>IF(AL349="","",AE351)</f>
        <v/>
      </c>
      <c r="BM351" s="163"/>
      <c r="BN351" s="163"/>
      <c r="BO351" s="163"/>
      <c r="BP351" s="163"/>
      <c r="BQ351" s="163"/>
      <c r="BR351" s="163"/>
      <c r="BS351" s="163"/>
      <c r="BT351" s="163"/>
      <c r="BU351" s="163"/>
      <c r="BV351" s="163"/>
      <c r="BW351" s="163"/>
      <c r="BX351" s="172"/>
      <c r="BY351" s="174" t="str">
        <f t="shared" si="1729"/>
        <v/>
      </c>
      <c r="BZ351" s="245"/>
      <c r="CA351" s="263"/>
    </row>
    <row r="352" spans="1:79" ht="19.8" customHeight="1" x14ac:dyDescent="0.3">
      <c r="A352" s="154" t="str">
        <f t="shared" si="1730"/>
        <v>00:00:00,00</v>
      </c>
      <c r="B352" s="154" t="str">
        <f t="shared" si="1731"/>
        <v>00:00:00,00</v>
      </c>
      <c r="C352" s="154" t="str">
        <f t="shared" si="1732"/>
        <v>00:00:00,00</v>
      </c>
      <c r="D352" s="154" t="str">
        <f t="shared" si="1733"/>
        <v>00:00:00,00</v>
      </c>
      <c r="E352" s="154" t="str">
        <f t="shared" si="1734"/>
        <v>00:00:00,00</v>
      </c>
      <c r="F352" s="154" t="str">
        <f t="shared" si="1735"/>
        <v>00:00:00,00</v>
      </c>
      <c r="G352" s="154" t="str">
        <f t="shared" si="1736"/>
        <v>00:00:00,00</v>
      </c>
      <c r="H352" s="154" t="str">
        <f t="shared" si="1737"/>
        <v>00:00:00,00</v>
      </c>
      <c r="I352" s="154" t="str">
        <f t="shared" si="1738"/>
        <v>00:00:00,00</v>
      </c>
      <c r="J352" s="154" t="str">
        <f t="shared" si="1739"/>
        <v>00:00:00,00</v>
      </c>
      <c r="K352" s="154" t="str">
        <f t="shared" si="1740"/>
        <v>00:00:00,00</v>
      </c>
      <c r="L352" s="164">
        <f t="shared" si="1741"/>
        <v>0</v>
      </c>
      <c r="M352" s="164" t="str">
        <f t="shared" si="1742"/>
        <v>00</v>
      </c>
      <c r="N352" s="168">
        <f t="shared" si="1724"/>
        <v>0</v>
      </c>
      <c r="O352" s="164" t="str">
        <f t="shared" si="1743"/>
        <v/>
      </c>
      <c r="P352" s="171" t="str">
        <f t="shared" si="1725"/>
        <v>0:00,00</v>
      </c>
      <c r="Q352" s="171" t="str">
        <f t="shared" si="1726"/>
        <v>00:00,00</v>
      </c>
      <c r="R352" s="171" t="str">
        <f t="shared" si="1744"/>
        <v>00:00,</v>
      </c>
      <c r="S352" s="270" t="str">
        <f t="shared" ref="S352" si="1841">U352&amp;V352&amp;W352&amp;X352</f>
        <v/>
      </c>
      <c r="T352" s="270" t="str">
        <f>U352&amp;V352&amp;W352&amp;X352&amp;BE352&amp;BH352</f>
        <v/>
      </c>
      <c r="U352" s="281" t="str">
        <f t="shared" ref="U352" si="1842">IF(Y352="","",RANK(Y352,$Y$13:$Y$372,1))</f>
        <v/>
      </c>
      <c r="V352" s="281" t="str">
        <f t="shared" ref="V352" si="1843">IF(Z352="","",RANK(Z352,$Z$13:$Z$372,1))</f>
        <v/>
      </c>
      <c r="W352" s="281" t="str">
        <f t="shared" ref="W352" si="1844">IF(AA352="","",RANK(AA352,$AA$13:$AA$372,1))</f>
        <v/>
      </c>
      <c r="X352" s="281" t="str">
        <f t="shared" ref="X352" si="1845">IF(AB352="","",RANK(AB352,$AB$13:$AB$372,1))</f>
        <v/>
      </c>
      <c r="Y352" s="264" t="str">
        <f t="shared" ref="Y352:AB352" si="1846">IFERROR(IF(AND($BE352=Y$12,$BH352=Y$11),$BZ352,""),"")</f>
        <v/>
      </c>
      <c r="Z352" s="264" t="str">
        <f t="shared" si="1846"/>
        <v/>
      </c>
      <c r="AA352" s="264" t="str">
        <f t="shared" si="1846"/>
        <v/>
      </c>
      <c r="AB352" s="264" t="str">
        <f t="shared" si="1846"/>
        <v/>
      </c>
      <c r="AC352" s="65">
        <f t="shared" ref="AC352" si="1847">AJ352</f>
        <v>114</v>
      </c>
      <c r="AD352" s="65" t="str">
        <f t="shared" ref="AD352" si="1848">AK352</f>
        <v/>
      </c>
      <c r="AE352" s="65" t="s">
        <v>112</v>
      </c>
      <c r="AF352" s="246" t="str">
        <f t="shared" ref="AF352" si="1849">BY352</f>
        <v/>
      </c>
      <c r="AG352" s="246" t="str">
        <f t="shared" ref="AG352" si="1850">BY353</f>
        <v/>
      </c>
      <c r="AH352" s="246" t="str">
        <f t="shared" ref="AH352" si="1851">BY354</f>
        <v/>
      </c>
      <c r="AI352" s="244">
        <f t="shared" ref="AI352" si="1852">IF(BZ352="",0,1)</f>
        <v>0</v>
      </c>
      <c r="AJ352" s="271">
        <v>114</v>
      </c>
      <c r="AK352" s="272" t="str">
        <f>IF(INDEX('ordem de passagem'!B$13:B$132,MATCH(ajuizamento!$AJ352,'ordem de passagem'!$A$13:$A$132))=0,"",INDEX('ordem de passagem'!B$13:B$132,MATCH(ajuizamento!$AJ352,'ordem de passagem'!$A$13:$A$132)))</f>
        <v/>
      </c>
      <c r="AL352" s="273" t="str">
        <f>IF(INDEX('ordem de passagem'!C$13:C$132,MATCH(ajuizamento!$AJ352,'ordem de passagem'!$A$13:$A$132))=0,"",INDEX('ordem de passagem'!C$13:C$132,MATCH(ajuizamento!$AJ352,'ordem de passagem'!$A$13:$A$132)))</f>
        <v/>
      </c>
      <c r="AM352" s="273"/>
      <c r="AN352" s="273"/>
      <c r="AO352" s="273"/>
      <c r="AP352" s="273"/>
      <c r="AQ352" s="273"/>
      <c r="AR352" s="273"/>
      <c r="AS352" s="274" t="str">
        <f>IF(INDEX('ordem de passagem'!D$13:D$132,MATCH(ajuizamento!$AJ352,'ordem de passagem'!$A$13:$A$132))=0,"",INDEX('ordem de passagem'!D$13:D$132,MATCH(ajuizamento!$AJ352,'ordem de passagem'!$A$13:$A$132)))</f>
        <v/>
      </c>
      <c r="AT352" s="274"/>
      <c r="AU352" s="274"/>
      <c r="AV352" s="274"/>
      <c r="AW352" s="274"/>
      <c r="AX352" s="274"/>
      <c r="AY352" s="274"/>
      <c r="AZ352" s="274" t="str">
        <f>IF(INDEX('ordem de passagem'!E$13:E$132,MATCH(ajuizamento!$AJ352,'ordem de passagem'!$A$13:$A$132))=0,"",INDEX('ordem de passagem'!E$13:E$132,MATCH(ajuizamento!$AJ352,'ordem de passagem'!$A$13:$A$132)))</f>
        <v/>
      </c>
      <c r="BA352" s="274"/>
      <c r="BB352" s="274"/>
      <c r="BC352" s="274"/>
      <c r="BD352" s="274"/>
      <c r="BE352" s="275" t="str">
        <f>IF(INDEX('ordem de passagem'!F$13:F$132,MATCH(ajuizamento!$AJ352,'ordem de passagem'!$A$13:$A$132))=0,"",INDEX('ordem de passagem'!F$13:F$132,MATCH(ajuizamento!$AJ352,'ordem de passagem'!$A$13:$A$132)))</f>
        <v/>
      </c>
      <c r="BF352" s="276"/>
      <c r="BG352" s="277"/>
      <c r="BH352" s="275" t="str">
        <f>IF(INDEX('ordem de passagem'!G$13:G$132,MATCH(ajuizamento!$AJ352,'ordem de passagem'!$A$13:$A$132))=0,"",INDEX('ordem de passagem'!G$13:G$132,MATCH(ajuizamento!$AJ352,'ordem de passagem'!$A$13:$A$132)))</f>
        <v/>
      </c>
      <c r="BI352" s="276"/>
      <c r="BJ352" s="276"/>
      <c r="BK352" s="277"/>
      <c r="BL352" s="74" t="str">
        <f>IF(AL352="","",AE352)</f>
        <v/>
      </c>
      <c r="BM352" s="162"/>
      <c r="BN352" s="162"/>
      <c r="BO352" s="162"/>
      <c r="BP352" s="162"/>
      <c r="BQ352" s="162"/>
      <c r="BR352" s="162"/>
      <c r="BS352" s="162"/>
      <c r="BT352" s="162"/>
      <c r="BU352" s="162"/>
      <c r="BV352" s="162"/>
      <c r="BW352" s="162"/>
      <c r="BX352" s="172"/>
      <c r="BY352" s="174" t="str">
        <f t="shared" si="1729"/>
        <v/>
      </c>
      <c r="BZ352" s="245" t="str">
        <f t="shared" si="1529"/>
        <v/>
      </c>
      <c r="CA352" s="263"/>
    </row>
    <row r="353" spans="1:79" ht="19.8" customHeight="1" x14ac:dyDescent="0.3">
      <c r="A353" s="154" t="str">
        <f t="shared" si="1730"/>
        <v>00:00:00,00</v>
      </c>
      <c r="B353" s="154" t="str">
        <f t="shared" si="1731"/>
        <v>00:00:00,00</v>
      </c>
      <c r="C353" s="154" t="str">
        <f t="shared" si="1732"/>
        <v>00:00:00,00</v>
      </c>
      <c r="D353" s="154" t="str">
        <f t="shared" si="1733"/>
        <v>00:00:00,00</v>
      </c>
      <c r="E353" s="154" t="str">
        <f t="shared" si="1734"/>
        <v>00:00:00,00</v>
      </c>
      <c r="F353" s="154" t="str">
        <f t="shared" si="1735"/>
        <v>00:00:00,00</v>
      </c>
      <c r="G353" s="154" t="str">
        <f t="shared" si="1736"/>
        <v>00:00:00,00</v>
      </c>
      <c r="H353" s="154" t="str">
        <f t="shared" si="1737"/>
        <v>00:00:00,00</v>
      </c>
      <c r="I353" s="154" t="str">
        <f t="shared" si="1738"/>
        <v>00:00:00,00</v>
      </c>
      <c r="J353" s="154" t="str">
        <f t="shared" si="1739"/>
        <v>00:00:00,00</v>
      </c>
      <c r="K353" s="154" t="str">
        <f t="shared" si="1740"/>
        <v>00:00:00,00</v>
      </c>
      <c r="L353" s="164">
        <f t="shared" si="1741"/>
        <v>0</v>
      </c>
      <c r="M353" s="164" t="str">
        <f t="shared" si="1742"/>
        <v>00</v>
      </c>
      <c r="N353" s="168">
        <f t="shared" si="1724"/>
        <v>0</v>
      </c>
      <c r="O353" s="164" t="str">
        <f t="shared" si="1743"/>
        <v/>
      </c>
      <c r="P353" s="171" t="str">
        <f t="shared" si="1725"/>
        <v>0:00,00</v>
      </c>
      <c r="Q353" s="171" t="str">
        <f t="shared" si="1726"/>
        <v>00:00,00</v>
      </c>
      <c r="R353" s="171" t="str">
        <f t="shared" si="1744"/>
        <v>00:00,</v>
      </c>
      <c r="S353" s="270"/>
      <c r="T353" s="270"/>
      <c r="U353" s="281"/>
      <c r="V353" s="281"/>
      <c r="W353" s="281"/>
      <c r="X353" s="281"/>
      <c r="Y353" s="264"/>
      <c r="Z353" s="264"/>
      <c r="AA353" s="264"/>
      <c r="AB353" s="264"/>
      <c r="AC353" s="65">
        <f t="shared" ref="AC353" si="1853">AJ352</f>
        <v>114</v>
      </c>
      <c r="AD353" s="65" t="str">
        <f t="shared" ref="AD353" si="1854">AK352</f>
        <v/>
      </c>
      <c r="AE353" s="65" t="s">
        <v>113</v>
      </c>
      <c r="AF353" s="246"/>
      <c r="AG353" s="246"/>
      <c r="AH353" s="246"/>
      <c r="AI353" s="244"/>
      <c r="AJ353" s="271"/>
      <c r="AK353" s="272"/>
      <c r="AL353" s="273"/>
      <c r="AM353" s="273"/>
      <c r="AN353" s="273"/>
      <c r="AO353" s="273"/>
      <c r="AP353" s="273"/>
      <c r="AQ353" s="273"/>
      <c r="AR353" s="273"/>
      <c r="AS353" s="274"/>
      <c r="AT353" s="274"/>
      <c r="AU353" s="274"/>
      <c r="AV353" s="274"/>
      <c r="AW353" s="274"/>
      <c r="AX353" s="274"/>
      <c r="AY353" s="274"/>
      <c r="AZ353" s="274"/>
      <c r="BA353" s="274"/>
      <c r="BB353" s="274"/>
      <c r="BC353" s="274"/>
      <c r="BD353" s="274"/>
      <c r="BE353" s="275"/>
      <c r="BF353" s="276"/>
      <c r="BG353" s="277"/>
      <c r="BH353" s="275"/>
      <c r="BI353" s="276"/>
      <c r="BJ353" s="276"/>
      <c r="BK353" s="277"/>
      <c r="BL353" s="74" t="str">
        <f>IF(AL352="","",AE353)</f>
        <v/>
      </c>
      <c r="BM353" s="163"/>
      <c r="BN353" s="163"/>
      <c r="BO353" s="163"/>
      <c r="BP353" s="163"/>
      <c r="BQ353" s="163"/>
      <c r="BR353" s="163"/>
      <c r="BS353" s="163"/>
      <c r="BT353" s="163"/>
      <c r="BU353" s="163"/>
      <c r="BV353" s="163"/>
      <c r="BW353" s="163"/>
      <c r="BX353" s="172"/>
      <c r="BY353" s="174" t="str">
        <f t="shared" si="1729"/>
        <v/>
      </c>
      <c r="BZ353" s="245"/>
      <c r="CA353" s="263"/>
    </row>
    <row r="354" spans="1:79" ht="19.8" customHeight="1" x14ac:dyDescent="0.3">
      <c r="A354" s="154" t="str">
        <f t="shared" si="1730"/>
        <v>00:00:00,00</v>
      </c>
      <c r="B354" s="154" t="str">
        <f t="shared" si="1731"/>
        <v>00:00:00,00</v>
      </c>
      <c r="C354" s="154" t="str">
        <f t="shared" si="1732"/>
        <v>00:00:00,00</v>
      </c>
      <c r="D354" s="154" t="str">
        <f t="shared" si="1733"/>
        <v>00:00:00,00</v>
      </c>
      <c r="E354" s="154" t="str">
        <f t="shared" si="1734"/>
        <v>00:00:00,00</v>
      </c>
      <c r="F354" s="154" t="str">
        <f t="shared" si="1735"/>
        <v>00:00:00,00</v>
      </c>
      <c r="G354" s="154" t="str">
        <f t="shared" si="1736"/>
        <v>00:00:00,00</v>
      </c>
      <c r="H354" s="154" t="str">
        <f t="shared" si="1737"/>
        <v>00:00:00,00</v>
      </c>
      <c r="I354" s="154" t="str">
        <f t="shared" si="1738"/>
        <v>00:00:00,00</v>
      </c>
      <c r="J354" s="154" t="str">
        <f t="shared" si="1739"/>
        <v>00:00:00,00</v>
      </c>
      <c r="K354" s="154" t="str">
        <f t="shared" si="1740"/>
        <v>00:00:00,00</v>
      </c>
      <c r="L354" s="164">
        <f t="shared" si="1741"/>
        <v>0</v>
      </c>
      <c r="M354" s="164" t="str">
        <f t="shared" si="1742"/>
        <v>00</v>
      </c>
      <c r="N354" s="168">
        <f t="shared" si="1724"/>
        <v>0</v>
      </c>
      <c r="O354" s="164" t="str">
        <f t="shared" si="1743"/>
        <v/>
      </c>
      <c r="P354" s="171" t="str">
        <f t="shared" si="1725"/>
        <v>0:00,00</v>
      </c>
      <c r="Q354" s="171" t="str">
        <f t="shared" si="1726"/>
        <v>00:00,00</v>
      </c>
      <c r="R354" s="171" t="str">
        <f t="shared" si="1744"/>
        <v>00:00,</v>
      </c>
      <c r="S354" s="270"/>
      <c r="T354" s="270"/>
      <c r="U354" s="281"/>
      <c r="V354" s="281"/>
      <c r="W354" s="281"/>
      <c r="X354" s="281"/>
      <c r="Y354" s="264"/>
      <c r="Z354" s="264"/>
      <c r="AA354" s="264"/>
      <c r="AB354" s="264"/>
      <c r="AC354" s="65">
        <f t="shared" ref="AC354" si="1855">AJ352</f>
        <v>114</v>
      </c>
      <c r="AD354" s="65" t="str">
        <f t="shared" ref="AD354" si="1856">AK352</f>
        <v/>
      </c>
      <c r="AE354" s="65" t="s">
        <v>114</v>
      </c>
      <c r="AF354" s="246"/>
      <c r="AG354" s="246"/>
      <c r="AH354" s="246"/>
      <c r="AI354" s="244"/>
      <c r="AJ354" s="271"/>
      <c r="AK354" s="272"/>
      <c r="AL354" s="273"/>
      <c r="AM354" s="273"/>
      <c r="AN354" s="273"/>
      <c r="AO354" s="273"/>
      <c r="AP354" s="273"/>
      <c r="AQ354" s="273"/>
      <c r="AR354" s="273"/>
      <c r="AS354" s="274"/>
      <c r="AT354" s="274"/>
      <c r="AU354" s="274"/>
      <c r="AV354" s="274"/>
      <c r="AW354" s="274"/>
      <c r="AX354" s="274"/>
      <c r="AY354" s="274"/>
      <c r="AZ354" s="274"/>
      <c r="BA354" s="274"/>
      <c r="BB354" s="274"/>
      <c r="BC354" s="274"/>
      <c r="BD354" s="274"/>
      <c r="BE354" s="278"/>
      <c r="BF354" s="279"/>
      <c r="BG354" s="280"/>
      <c r="BH354" s="278"/>
      <c r="BI354" s="279"/>
      <c r="BJ354" s="279"/>
      <c r="BK354" s="280"/>
      <c r="BL354" s="74" t="str">
        <f>IF(AL352="","",AE354)</f>
        <v/>
      </c>
      <c r="BM354" s="163"/>
      <c r="BN354" s="163"/>
      <c r="BO354" s="163"/>
      <c r="BP354" s="163"/>
      <c r="BQ354" s="163"/>
      <c r="BR354" s="163"/>
      <c r="BS354" s="163"/>
      <c r="BT354" s="163"/>
      <c r="BU354" s="163"/>
      <c r="BV354" s="163"/>
      <c r="BW354" s="163"/>
      <c r="BX354" s="172"/>
      <c r="BY354" s="174" t="str">
        <f t="shared" si="1729"/>
        <v/>
      </c>
      <c r="BZ354" s="245"/>
      <c r="CA354" s="263"/>
    </row>
    <row r="355" spans="1:79" ht="19.8" customHeight="1" x14ac:dyDescent="0.3">
      <c r="A355" s="154" t="str">
        <f t="shared" si="1730"/>
        <v>00:00:00,00</v>
      </c>
      <c r="B355" s="154" t="str">
        <f t="shared" si="1731"/>
        <v>00:00:00,00</v>
      </c>
      <c r="C355" s="154" t="str">
        <f t="shared" si="1732"/>
        <v>00:00:00,00</v>
      </c>
      <c r="D355" s="154" t="str">
        <f t="shared" si="1733"/>
        <v>00:00:00,00</v>
      </c>
      <c r="E355" s="154" t="str">
        <f t="shared" si="1734"/>
        <v>00:00:00,00</v>
      </c>
      <c r="F355" s="154" t="str">
        <f t="shared" si="1735"/>
        <v>00:00:00,00</v>
      </c>
      <c r="G355" s="154" t="str">
        <f t="shared" si="1736"/>
        <v>00:00:00,00</v>
      </c>
      <c r="H355" s="154" t="str">
        <f t="shared" si="1737"/>
        <v>00:00:00,00</v>
      </c>
      <c r="I355" s="154" t="str">
        <f t="shared" si="1738"/>
        <v>00:00:00,00</v>
      </c>
      <c r="J355" s="154" t="str">
        <f t="shared" si="1739"/>
        <v>00:00:00,00</v>
      </c>
      <c r="K355" s="154" t="str">
        <f t="shared" si="1740"/>
        <v>00:00:00,00</v>
      </c>
      <c r="L355" s="164">
        <f t="shared" si="1741"/>
        <v>0</v>
      </c>
      <c r="M355" s="164" t="str">
        <f t="shared" si="1742"/>
        <v>00</v>
      </c>
      <c r="N355" s="168">
        <f t="shared" si="1724"/>
        <v>0</v>
      </c>
      <c r="O355" s="164" t="str">
        <f t="shared" si="1743"/>
        <v/>
      </c>
      <c r="P355" s="171" t="str">
        <f t="shared" si="1725"/>
        <v>0:00,00</v>
      </c>
      <c r="Q355" s="171" t="str">
        <f t="shared" si="1726"/>
        <v>00:00,00</v>
      </c>
      <c r="R355" s="171" t="str">
        <f t="shared" si="1744"/>
        <v>00:00,</v>
      </c>
      <c r="S355" s="270" t="str">
        <f t="shared" ref="S355" si="1857">U355&amp;V355&amp;W355&amp;X355</f>
        <v/>
      </c>
      <c r="T355" s="270" t="str">
        <f>U355&amp;V355&amp;W355&amp;X355&amp;BE355&amp;BH355</f>
        <v/>
      </c>
      <c r="U355" s="281" t="str">
        <f t="shared" ref="U355" si="1858">IF(Y355="","",RANK(Y355,$Y$13:$Y$372,1))</f>
        <v/>
      </c>
      <c r="V355" s="281" t="str">
        <f t="shared" ref="V355" si="1859">IF(Z355="","",RANK(Z355,$Z$13:$Z$372,1))</f>
        <v/>
      </c>
      <c r="W355" s="281" t="str">
        <f t="shared" ref="W355" si="1860">IF(AA355="","",RANK(AA355,$AA$13:$AA$372,1))</f>
        <v/>
      </c>
      <c r="X355" s="281" t="str">
        <f t="shared" ref="X355" si="1861">IF(AB355="","",RANK(AB355,$AB$13:$AB$372,1))</f>
        <v/>
      </c>
      <c r="Y355" s="264" t="str">
        <f t="shared" ref="Y355:AB355" si="1862">IFERROR(IF(AND($BE355=Y$12,$BH355=Y$11),$BZ355,""),"")</f>
        <v/>
      </c>
      <c r="Z355" s="264" t="str">
        <f t="shared" si="1862"/>
        <v/>
      </c>
      <c r="AA355" s="264" t="str">
        <f t="shared" si="1862"/>
        <v/>
      </c>
      <c r="AB355" s="264" t="str">
        <f t="shared" si="1862"/>
        <v/>
      </c>
      <c r="AC355" s="65">
        <f t="shared" ref="AC355" si="1863">AJ355</f>
        <v>115</v>
      </c>
      <c r="AD355" s="65" t="str">
        <f t="shared" ref="AD355" si="1864">AK355</f>
        <v/>
      </c>
      <c r="AE355" s="65" t="s">
        <v>112</v>
      </c>
      <c r="AF355" s="246" t="str">
        <f t="shared" ref="AF355" si="1865">BY355</f>
        <v/>
      </c>
      <c r="AG355" s="246" t="str">
        <f t="shared" ref="AG355" si="1866">BY356</f>
        <v/>
      </c>
      <c r="AH355" s="246" t="str">
        <f t="shared" ref="AH355" si="1867">BY357</f>
        <v/>
      </c>
      <c r="AI355" s="244">
        <f t="shared" ref="AI355" si="1868">IF(BZ355="",0,1)</f>
        <v>0</v>
      </c>
      <c r="AJ355" s="271">
        <v>115</v>
      </c>
      <c r="AK355" s="272" t="str">
        <f>IF(INDEX('ordem de passagem'!B$13:B$132,MATCH(ajuizamento!$AJ355,'ordem de passagem'!$A$13:$A$132))=0,"",INDEX('ordem de passagem'!B$13:B$132,MATCH(ajuizamento!$AJ355,'ordem de passagem'!$A$13:$A$132)))</f>
        <v/>
      </c>
      <c r="AL355" s="273" t="str">
        <f>IF(INDEX('ordem de passagem'!C$13:C$132,MATCH(ajuizamento!$AJ355,'ordem de passagem'!$A$13:$A$132))=0,"",INDEX('ordem de passagem'!C$13:C$132,MATCH(ajuizamento!$AJ355,'ordem de passagem'!$A$13:$A$132)))</f>
        <v/>
      </c>
      <c r="AM355" s="273"/>
      <c r="AN355" s="273"/>
      <c r="AO355" s="273"/>
      <c r="AP355" s="273"/>
      <c r="AQ355" s="273"/>
      <c r="AR355" s="273"/>
      <c r="AS355" s="274" t="str">
        <f>IF(INDEX('ordem de passagem'!D$13:D$132,MATCH(ajuizamento!$AJ355,'ordem de passagem'!$A$13:$A$132))=0,"",INDEX('ordem de passagem'!D$13:D$132,MATCH(ajuizamento!$AJ355,'ordem de passagem'!$A$13:$A$132)))</f>
        <v/>
      </c>
      <c r="AT355" s="274"/>
      <c r="AU355" s="274"/>
      <c r="AV355" s="274"/>
      <c r="AW355" s="274"/>
      <c r="AX355" s="274"/>
      <c r="AY355" s="274"/>
      <c r="AZ355" s="274" t="str">
        <f>IF(INDEX('ordem de passagem'!E$13:E$132,MATCH(ajuizamento!$AJ355,'ordem de passagem'!$A$13:$A$132))=0,"",INDEX('ordem de passagem'!E$13:E$132,MATCH(ajuizamento!$AJ355,'ordem de passagem'!$A$13:$A$132)))</f>
        <v/>
      </c>
      <c r="BA355" s="274"/>
      <c r="BB355" s="274"/>
      <c r="BC355" s="274"/>
      <c r="BD355" s="274"/>
      <c r="BE355" s="275" t="str">
        <f>IF(INDEX('ordem de passagem'!F$13:F$132,MATCH(ajuizamento!$AJ355,'ordem de passagem'!$A$13:$A$132))=0,"",INDEX('ordem de passagem'!F$13:F$132,MATCH(ajuizamento!$AJ355,'ordem de passagem'!$A$13:$A$132)))</f>
        <v/>
      </c>
      <c r="BF355" s="276"/>
      <c r="BG355" s="277"/>
      <c r="BH355" s="275" t="str">
        <f>IF(INDEX('ordem de passagem'!G$13:G$132,MATCH(ajuizamento!$AJ355,'ordem de passagem'!$A$13:$A$132))=0,"",INDEX('ordem de passagem'!G$13:G$132,MATCH(ajuizamento!$AJ355,'ordem de passagem'!$A$13:$A$132)))</f>
        <v/>
      </c>
      <c r="BI355" s="276"/>
      <c r="BJ355" s="276"/>
      <c r="BK355" s="277"/>
      <c r="BL355" s="74" t="str">
        <f>IF(AL355="","",AE355)</f>
        <v/>
      </c>
      <c r="BM355" s="162"/>
      <c r="BN355" s="162"/>
      <c r="BO355" s="162"/>
      <c r="BP355" s="162"/>
      <c r="BQ355" s="162"/>
      <c r="BR355" s="162"/>
      <c r="BS355" s="162"/>
      <c r="BT355" s="162"/>
      <c r="BU355" s="162"/>
      <c r="BV355" s="162"/>
      <c r="BW355" s="162"/>
      <c r="BX355" s="172"/>
      <c r="BY355" s="174" t="str">
        <f t="shared" si="1729"/>
        <v/>
      </c>
      <c r="BZ355" s="245" t="str">
        <f t="shared" si="1529"/>
        <v/>
      </c>
      <c r="CA355" s="263"/>
    </row>
    <row r="356" spans="1:79" ht="19.8" customHeight="1" x14ac:dyDescent="0.3">
      <c r="A356" s="154" t="str">
        <f t="shared" si="1730"/>
        <v>00:00:00,00</v>
      </c>
      <c r="B356" s="154" t="str">
        <f t="shared" si="1731"/>
        <v>00:00:00,00</v>
      </c>
      <c r="C356" s="154" t="str">
        <f t="shared" si="1732"/>
        <v>00:00:00,00</v>
      </c>
      <c r="D356" s="154" t="str">
        <f t="shared" si="1733"/>
        <v>00:00:00,00</v>
      </c>
      <c r="E356" s="154" t="str">
        <f t="shared" si="1734"/>
        <v>00:00:00,00</v>
      </c>
      <c r="F356" s="154" t="str">
        <f t="shared" si="1735"/>
        <v>00:00:00,00</v>
      </c>
      <c r="G356" s="154" t="str">
        <f t="shared" si="1736"/>
        <v>00:00:00,00</v>
      </c>
      <c r="H356" s="154" t="str">
        <f t="shared" si="1737"/>
        <v>00:00:00,00</v>
      </c>
      <c r="I356" s="154" t="str">
        <f t="shared" si="1738"/>
        <v>00:00:00,00</v>
      </c>
      <c r="J356" s="154" t="str">
        <f t="shared" si="1739"/>
        <v>00:00:00,00</v>
      </c>
      <c r="K356" s="154" t="str">
        <f t="shared" si="1740"/>
        <v>00:00:00,00</v>
      </c>
      <c r="L356" s="164">
        <f t="shared" si="1741"/>
        <v>0</v>
      </c>
      <c r="M356" s="164" t="str">
        <f t="shared" si="1742"/>
        <v>00</v>
      </c>
      <c r="N356" s="168">
        <f t="shared" si="1724"/>
        <v>0</v>
      </c>
      <c r="O356" s="164" t="str">
        <f t="shared" si="1743"/>
        <v/>
      </c>
      <c r="P356" s="171" t="str">
        <f t="shared" si="1725"/>
        <v>0:00,00</v>
      </c>
      <c r="Q356" s="171" t="str">
        <f t="shared" si="1726"/>
        <v>00:00,00</v>
      </c>
      <c r="R356" s="171" t="str">
        <f t="shared" si="1744"/>
        <v>00:00,</v>
      </c>
      <c r="S356" s="270"/>
      <c r="T356" s="270"/>
      <c r="U356" s="281"/>
      <c r="V356" s="281"/>
      <c r="W356" s="281"/>
      <c r="X356" s="281"/>
      <c r="Y356" s="264"/>
      <c r="Z356" s="264"/>
      <c r="AA356" s="264"/>
      <c r="AB356" s="264"/>
      <c r="AC356" s="65">
        <f t="shared" ref="AC356" si="1869">AJ355</f>
        <v>115</v>
      </c>
      <c r="AD356" s="65" t="str">
        <f t="shared" ref="AD356" si="1870">AK355</f>
        <v/>
      </c>
      <c r="AE356" s="65" t="s">
        <v>113</v>
      </c>
      <c r="AF356" s="246"/>
      <c r="AG356" s="246"/>
      <c r="AH356" s="246"/>
      <c r="AI356" s="244"/>
      <c r="AJ356" s="271"/>
      <c r="AK356" s="272"/>
      <c r="AL356" s="273"/>
      <c r="AM356" s="273"/>
      <c r="AN356" s="273"/>
      <c r="AO356" s="273"/>
      <c r="AP356" s="273"/>
      <c r="AQ356" s="273"/>
      <c r="AR356" s="273"/>
      <c r="AS356" s="274"/>
      <c r="AT356" s="274"/>
      <c r="AU356" s="274"/>
      <c r="AV356" s="274"/>
      <c r="AW356" s="274"/>
      <c r="AX356" s="274"/>
      <c r="AY356" s="274"/>
      <c r="AZ356" s="274"/>
      <c r="BA356" s="274"/>
      <c r="BB356" s="274"/>
      <c r="BC356" s="274"/>
      <c r="BD356" s="274"/>
      <c r="BE356" s="275"/>
      <c r="BF356" s="276"/>
      <c r="BG356" s="277"/>
      <c r="BH356" s="275"/>
      <c r="BI356" s="276"/>
      <c r="BJ356" s="276"/>
      <c r="BK356" s="277"/>
      <c r="BL356" s="74" t="str">
        <f>IF(AL355="","",AE356)</f>
        <v/>
      </c>
      <c r="BM356" s="163"/>
      <c r="BN356" s="163"/>
      <c r="BO356" s="163"/>
      <c r="BP356" s="163"/>
      <c r="BQ356" s="163"/>
      <c r="BR356" s="163"/>
      <c r="BS356" s="163"/>
      <c r="BT356" s="163"/>
      <c r="BU356" s="163"/>
      <c r="BV356" s="163"/>
      <c r="BW356" s="163"/>
      <c r="BX356" s="172"/>
      <c r="BY356" s="174" t="str">
        <f t="shared" si="1729"/>
        <v/>
      </c>
      <c r="BZ356" s="245"/>
      <c r="CA356" s="263"/>
    </row>
    <row r="357" spans="1:79" ht="19.8" customHeight="1" x14ac:dyDescent="0.3">
      <c r="A357" s="154" t="str">
        <f t="shared" si="1730"/>
        <v>00:00:00,00</v>
      </c>
      <c r="B357" s="154" t="str">
        <f t="shared" si="1731"/>
        <v>00:00:00,00</v>
      </c>
      <c r="C357" s="154" t="str">
        <f t="shared" si="1732"/>
        <v>00:00:00,00</v>
      </c>
      <c r="D357" s="154" t="str">
        <f t="shared" si="1733"/>
        <v>00:00:00,00</v>
      </c>
      <c r="E357" s="154" t="str">
        <f t="shared" si="1734"/>
        <v>00:00:00,00</v>
      </c>
      <c r="F357" s="154" t="str">
        <f t="shared" si="1735"/>
        <v>00:00:00,00</v>
      </c>
      <c r="G357" s="154" t="str">
        <f t="shared" si="1736"/>
        <v>00:00:00,00</v>
      </c>
      <c r="H357" s="154" t="str">
        <f t="shared" si="1737"/>
        <v>00:00:00,00</v>
      </c>
      <c r="I357" s="154" t="str">
        <f t="shared" si="1738"/>
        <v>00:00:00,00</v>
      </c>
      <c r="J357" s="154" t="str">
        <f t="shared" si="1739"/>
        <v>00:00:00,00</v>
      </c>
      <c r="K357" s="154" t="str">
        <f t="shared" si="1740"/>
        <v>00:00:00,00</v>
      </c>
      <c r="L357" s="164">
        <f t="shared" si="1741"/>
        <v>0</v>
      </c>
      <c r="M357" s="164" t="str">
        <f t="shared" si="1742"/>
        <v>00</v>
      </c>
      <c r="N357" s="168">
        <f t="shared" si="1724"/>
        <v>0</v>
      </c>
      <c r="O357" s="164" t="str">
        <f t="shared" si="1743"/>
        <v/>
      </c>
      <c r="P357" s="171" t="str">
        <f t="shared" si="1725"/>
        <v>0:00,00</v>
      </c>
      <c r="Q357" s="171" t="str">
        <f t="shared" si="1726"/>
        <v>00:00,00</v>
      </c>
      <c r="R357" s="171" t="str">
        <f t="shared" si="1744"/>
        <v>00:00,</v>
      </c>
      <c r="S357" s="270"/>
      <c r="T357" s="270"/>
      <c r="U357" s="281"/>
      <c r="V357" s="281"/>
      <c r="W357" s="281"/>
      <c r="X357" s="281"/>
      <c r="Y357" s="264"/>
      <c r="Z357" s="264"/>
      <c r="AA357" s="264"/>
      <c r="AB357" s="264"/>
      <c r="AC357" s="65">
        <f t="shared" ref="AC357" si="1871">AJ355</f>
        <v>115</v>
      </c>
      <c r="AD357" s="65" t="str">
        <f t="shared" ref="AD357" si="1872">AK355</f>
        <v/>
      </c>
      <c r="AE357" s="65" t="s">
        <v>114</v>
      </c>
      <c r="AF357" s="246"/>
      <c r="AG357" s="246"/>
      <c r="AH357" s="246"/>
      <c r="AI357" s="244"/>
      <c r="AJ357" s="271"/>
      <c r="AK357" s="272"/>
      <c r="AL357" s="273"/>
      <c r="AM357" s="273"/>
      <c r="AN357" s="273"/>
      <c r="AO357" s="273"/>
      <c r="AP357" s="273"/>
      <c r="AQ357" s="273"/>
      <c r="AR357" s="273"/>
      <c r="AS357" s="274"/>
      <c r="AT357" s="274"/>
      <c r="AU357" s="274"/>
      <c r="AV357" s="274"/>
      <c r="AW357" s="274"/>
      <c r="AX357" s="274"/>
      <c r="AY357" s="274"/>
      <c r="AZ357" s="274"/>
      <c r="BA357" s="274"/>
      <c r="BB357" s="274"/>
      <c r="BC357" s="274"/>
      <c r="BD357" s="274"/>
      <c r="BE357" s="278"/>
      <c r="BF357" s="279"/>
      <c r="BG357" s="280"/>
      <c r="BH357" s="278"/>
      <c r="BI357" s="279"/>
      <c r="BJ357" s="279"/>
      <c r="BK357" s="280"/>
      <c r="BL357" s="74" t="str">
        <f>IF(AL355="","",AE357)</f>
        <v/>
      </c>
      <c r="BM357" s="163"/>
      <c r="BN357" s="163"/>
      <c r="BO357" s="163"/>
      <c r="BP357" s="163"/>
      <c r="BQ357" s="163"/>
      <c r="BR357" s="163"/>
      <c r="BS357" s="163"/>
      <c r="BT357" s="163"/>
      <c r="BU357" s="163"/>
      <c r="BV357" s="163"/>
      <c r="BW357" s="163"/>
      <c r="BX357" s="172"/>
      <c r="BY357" s="174" t="str">
        <f t="shared" si="1729"/>
        <v/>
      </c>
      <c r="BZ357" s="245"/>
      <c r="CA357" s="263"/>
    </row>
    <row r="358" spans="1:79" ht="19.8" customHeight="1" x14ac:dyDescent="0.3">
      <c r="A358" s="154" t="str">
        <f t="shared" si="1730"/>
        <v>00:00:00,00</v>
      </c>
      <c r="B358" s="154" t="str">
        <f t="shared" si="1731"/>
        <v>00:00:00,00</v>
      </c>
      <c r="C358" s="154" t="str">
        <f t="shared" si="1732"/>
        <v>00:00:00,00</v>
      </c>
      <c r="D358" s="154" t="str">
        <f t="shared" si="1733"/>
        <v>00:00:00,00</v>
      </c>
      <c r="E358" s="154" t="str">
        <f t="shared" si="1734"/>
        <v>00:00:00,00</v>
      </c>
      <c r="F358" s="154" t="str">
        <f t="shared" si="1735"/>
        <v>00:00:00,00</v>
      </c>
      <c r="G358" s="154" t="str">
        <f t="shared" si="1736"/>
        <v>00:00:00,00</v>
      </c>
      <c r="H358" s="154" t="str">
        <f t="shared" si="1737"/>
        <v>00:00:00,00</v>
      </c>
      <c r="I358" s="154" t="str">
        <f t="shared" si="1738"/>
        <v>00:00:00,00</v>
      </c>
      <c r="J358" s="154" t="str">
        <f t="shared" si="1739"/>
        <v>00:00:00,00</v>
      </c>
      <c r="K358" s="154" t="str">
        <f t="shared" si="1740"/>
        <v>00:00:00,00</v>
      </c>
      <c r="L358" s="164">
        <f t="shared" si="1741"/>
        <v>0</v>
      </c>
      <c r="M358" s="164" t="str">
        <f t="shared" si="1742"/>
        <v>00</v>
      </c>
      <c r="N358" s="168">
        <f t="shared" si="1724"/>
        <v>0</v>
      </c>
      <c r="O358" s="164" t="str">
        <f t="shared" si="1743"/>
        <v/>
      </c>
      <c r="P358" s="171" t="str">
        <f t="shared" si="1725"/>
        <v>0:00,00</v>
      </c>
      <c r="Q358" s="171" t="str">
        <f t="shared" si="1726"/>
        <v>00:00,00</v>
      </c>
      <c r="R358" s="171" t="str">
        <f t="shared" si="1744"/>
        <v>00:00,</v>
      </c>
      <c r="S358" s="270" t="str">
        <f t="shared" ref="S358" si="1873">U358&amp;V358&amp;W358&amp;X358</f>
        <v/>
      </c>
      <c r="T358" s="270" t="str">
        <f>U358&amp;V358&amp;W358&amp;X358&amp;BE358&amp;BH358</f>
        <v/>
      </c>
      <c r="U358" s="281" t="str">
        <f t="shared" ref="U358" si="1874">IF(Y358="","",RANK(Y358,$Y$13:$Y$372,1))</f>
        <v/>
      </c>
      <c r="V358" s="281" t="str">
        <f t="shared" ref="V358" si="1875">IF(Z358="","",RANK(Z358,$Z$13:$Z$372,1))</f>
        <v/>
      </c>
      <c r="W358" s="281" t="str">
        <f t="shared" ref="W358" si="1876">IF(AA358="","",RANK(AA358,$AA$13:$AA$372,1))</f>
        <v/>
      </c>
      <c r="X358" s="281" t="str">
        <f t="shared" ref="X358" si="1877">IF(AB358="","",RANK(AB358,$AB$13:$AB$372,1))</f>
        <v/>
      </c>
      <c r="Y358" s="264" t="str">
        <f t="shared" ref="Y358:AB358" si="1878">IFERROR(IF(AND($BE358=Y$12,$BH358=Y$11),$BZ358,""),"")</f>
        <v/>
      </c>
      <c r="Z358" s="264" t="str">
        <f t="shared" si="1878"/>
        <v/>
      </c>
      <c r="AA358" s="264" t="str">
        <f t="shared" si="1878"/>
        <v/>
      </c>
      <c r="AB358" s="264" t="str">
        <f t="shared" si="1878"/>
        <v/>
      </c>
      <c r="AC358" s="65">
        <f t="shared" ref="AC358" si="1879">AJ358</f>
        <v>116</v>
      </c>
      <c r="AD358" s="65" t="str">
        <f t="shared" ref="AD358" si="1880">AK358</f>
        <v/>
      </c>
      <c r="AE358" s="65" t="s">
        <v>112</v>
      </c>
      <c r="AF358" s="246" t="str">
        <f t="shared" ref="AF358" si="1881">BY358</f>
        <v/>
      </c>
      <c r="AG358" s="246" t="str">
        <f t="shared" ref="AG358" si="1882">BY359</f>
        <v/>
      </c>
      <c r="AH358" s="246" t="str">
        <f t="shared" ref="AH358" si="1883">BY360</f>
        <v/>
      </c>
      <c r="AI358" s="244">
        <f t="shared" ref="AI358" si="1884">IF(BZ358="",0,1)</f>
        <v>0</v>
      </c>
      <c r="AJ358" s="271">
        <v>116</v>
      </c>
      <c r="AK358" s="272" t="str">
        <f>IF(INDEX('ordem de passagem'!B$13:B$132,MATCH(ajuizamento!$AJ358,'ordem de passagem'!$A$13:$A$132))=0,"",INDEX('ordem de passagem'!B$13:B$132,MATCH(ajuizamento!$AJ358,'ordem de passagem'!$A$13:$A$132)))</f>
        <v/>
      </c>
      <c r="AL358" s="273" t="str">
        <f>IF(INDEX('ordem de passagem'!C$13:C$132,MATCH(ajuizamento!$AJ358,'ordem de passagem'!$A$13:$A$132))=0,"",INDEX('ordem de passagem'!C$13:C$132,MATCH(ajuizamento!$AJ358,'ordem de passagem'!$A$13:$A$132)))</f>
        <v/>
      </c>
      <c r="AM358" s="273"/>
      <c r="AN358" s="273"/>
      <c r="AO358" s="273"/>
      <c r="AP358" s="273"/>
      <c r="AQ358" s="273"/>
      <c r="AR358" s="273"/>
      <c r="AS358" s="274" t="str">
        <f>IF(INDEX('ordem de passagem'!D$13:D$132,MATCH(ajuizamento!$AJ358,'ordem de passagem'!$A$13:$A$132))=0,"",INDEX('ordem de passagem'!D$13:D$132,MATCH(ajuizamento!$AJ358,'ordem de passagem'!$A$13:$A$132)))</f>
        <v/>
      </c>
      <c r="AT358" s="274"/>
      <c r="AU358" s="274"/>
      <c r="AV358" s="274"/>
      <c r="AW358" s="274"/>
      <c r="AX358" s="274"/>
      <c r="AY358" s="274"/>
      <c r="AZ358" s="274" t="str">
        <f>IF(INDEX('ordem de passagem'!E$13:E$132,MATCH(ajuizamento!$AJ358,'ordem de passagem'!$A$13:$A$132))=0,"",INDEX('ordem de passagem'!E$13:E$132,MATCH(ajuizamento!$AJ358,'ordem de passagem'!$A$13:$A$132)))</f>
        <v/>
      </c>
      <c r="BA358" s="274"/>
      <c r="BB358" s="274"/>
      <c r="BC358" s="274"/>
      <c r="BD358" s="274"/>
      <c r="BE358" s="275" t="str">
        <f>IF(INDEX('ordem de passagem'!F$13:F$132,MATCH(ajuizamento!$AJ358,'ordem de passagem'!$A$13:$A$132))=0,"",INDEX('ordem de passagem'!F$13:F$132,MATCH(ajuizamento!$AJ358,'ordem de passagem'!$A$13:$A$132)))</f>
        <v/>
      </c>
      <c r="BF358" s="276"/>
      <c r="BG358" s="277"/>
      <c r="BH358" s="275" t="str">
        <f>IF(INDEX('ordem de passagem'!G$13:G$132,MATCH(ajuizamento!$AJ358,'ordem de passagem'!$A$13:$A$132))=0,"",INDEX('ordem de passagem'!G$13:G$132,MATCH(ajuizamento!$AJ358,'ordem de passagem'!$A$13:$A$132)))</f>
        <v/>
      </c>
      <c r="BI358" s="276"/>
      <c r="BJ358" s="276"/>
      <c r="BK358" s="277"/>
      <c r="BL358" s="74" t="str">
        <f>IF(AL358="","",AE358)</f>
        <v/>
      </c>
      <c r="BM358" s="162"/>
      <c r="BN358" s="162"/>
      <c r="BO358" s="162"/>
      <c r="BP358" s="162"/>
      <c r="BQ358" s="162"/>
      <c r="BR358" s="162"/>
      <c r="BS358" s="162"/>
      <c r="BT358" s="162"/>
      <c r="BU358" s="162"/>
      <c r="BV358" s="162"/>
      <c r="BW358" s="162"/>
      <c r="BX358" s="172"/>
      <c r="BY358" s="174" t="str">
        <f t="shared" si="1729"/>
        <v/>
      </c>
      <c r="BZ358" s="245" t="str">
        <f t="shared" si="1529"/>
        <v/>
      </c>
      <c r="CA358" s="263"/>
    </row>
    <row r="359" spans="1:79" ht="19.8" customHeight="1" x14ac:dyDescent="0.3">
      <c r="A359" s="154" t="str">
        <f t="shared" si="1730"/>
        <v>00:00:00,00</v>
      </c>
      <c r="B359" s="154" t="str">
        <f t="shared" si="1731"/>
        <v>00:00:00,00</v>
      </c>
      <c r="C359" s="154" t="str">
        <f t="shared" si="1732"/>
        <v>00:00:00,00</v>
      </c>
      <c r="D359" s="154" t="str">
        <f t="shared" si="1733"/>
        <v>00:00:00,00</v>
      </c>
      <c r="E359" s="154" t="str">
        <f t="shared" si="1734"/>
        <v>00:00:00,00</v>
      </c>
      <c r="F359" s="154" t="str">
        <f t="shared" si="1735"/>
        <v>00:00:00,00</v>
      </c>
      <c r="G359" s="154" t="str">
        <f t="shared" si="1736"/>
        <v>00:00:00,00</v>
      </c>
      <c r="H359" s="154" t="str">
        <f t="shared" si="1737"/>
        <v>00:00:00,00</v>
      </c>
      <c r="I359" s="154" t="str">
        <f t="shared" si="1738"/>
        <v>00:00:00,00</v>
      </c>
      <c r="J359" s="154" t="str">
        <f t="shared" si="1739"/>
        <v>00:00:00,00</v>
      </c>
      <c r="K359" s="154" t="str">
        <f t="shared" si="1740"/>
        <v>00:00:00,00</v>
      </c>
      <c r="L359" s="164">
        <f t="shared" si="1741"/>
        <v>0</v>
      </c>
      <c r="M359" s="164" t="str">
        <f t="shared" si="1742"/>
        <v>00</v>
      </c>
      <c r="N359" s="168">
        <f t="shared" si="1724"/>
        <v>0</v>
      </c>
      <c r="O359" s="164" t="str">
        <f t="shared" si="1743"/>
        <v/>
      </c>
      <c r="P359" s="171" t="str">
        <f t="shared" si="1725"/>
        <v>0:00,00</v>
      </c>
      <c r="Q359" s="171" t="str">
        <f t="shared" si="1726"/>
        <v>00:00,00</v>
      </c>
      <c r="R359" s="171" t="str">
        <f t="shared" si="1744"/>
        <v>00:00,</v>
      </c>
      <c r="S359" s="270"/>
      <c r="T359" s="270"/>
      <c r="U359" s="281"/>
      <c r="V359" s="281"/>
      <c r="W359" s="281"/>
      <c r="X359" s="281"/>
      <c r="Y359" s="264"/>
      <c r="Z359" s="264"/>
      <c r="AA359" s="264"/>
      <c r="AB359" s="264"/>
      <c r="AC359" s="65">
        <f t="shared" ref="AC359" si="1885">AJ358</f>
        <v>116</v>
      </c>
      <c r="AD359" s="65" t="str">
        <f t="shared" ref="AD359" si="1886">AK358</f>
        <v/>
      </c>
      <c r="AE359" s="65" t="s">
        <v>113</v>
      </c>
      <c r="AF359" s="246"/>
      <c r="AG359" s="246"/>
      <c r="AH359" s="246"/>
      <c r="AI359" s="244"/>
      <c r="AJ359" s="271"/>
      <c r="AK359" s="272"/>
      <c r="AL359" s="273"/>
      <c r="AM359" s="273"/>
      <c r="AN359" s="273"/>
      <c r="AO359" s="273"/>
      <c r="AP359" s="273"/>
      <c r="AQ359" s="273"/>
      <c r="AR359" s="273"/>
      <c r="AS359" s="274"/>
      <c r="AT359" s="274"/>
      <c r="AU359" s="274"/>
      <c r="AV359" s="274"/>
      <c r="AW359" s="274"/>
      <c r="AX359" s="274"/>
      <c r="AY359" s="274"/>
      <c r="AZ359" s="274"/>
      <c r="BA359" s="274"/>
      <c r="BB359" s="274"/>
      <c r="BC359" s="274"/>
      <c r="BD359" s="274"/>
      <c r="BE359" s="275"/>
      <c r="BF359" s="276"/>
      <c r="BG359" s="277"/>
      <c r="BH359" s="275"/>
      <c r="BI359" s="276"/>
      <c r="BJ359" s="276"/>
      <c r="BK359" s="277"/>
      <c r="BL359" s="74" t="str">
        <f>IF(AL358="","",AE359)</f>
        <v/>
      </c>
      <c r="BM359" s="163"/>
      <c r="BN359" s="163"/>
      <c r="BO359" s="163"/>
      <c r="BP359" s="163"/>
      <c r="BQ359" s="163"/>
      <c r="BR359" s="163"/>
      <c r="BS359" s="163"/>
      <c r="BT359" s="163"/>
      <c r="BU359" s="163"/>
      <c r="BV359" s="163"/>
      <c r="BW359" s="163"/>
      <c r="BX359" s="172"/>
      <c r="BY359" s="174" t="str">
        <f t="shared" si="1729"/>
        <v/>
      </c>
      <c r="BZ359" s="245"/>
      <c r="CA359" s="263"/>
    </row>
    <row r="360" spans="1:79" ht="19.8" customHeight="1" x14ac:dyDescent="0.3">
      <c r="A360" s="154" t="str">
        <f t="shared" si="1730"/>
        <v>00:00:00,00</v>
      </c>
      <c r="B360" s="154" t="str">
        <f t="shared" si="1731"/>
        <v>00:00:00,00</v>
      </c>
      <c r="C360" s="154" t="str">
        <f t="shared" si="1732"/>
        <v>00:00:00,00</v>
      </c>
      <c r="D360" s="154" t="str">
        <f t="shared" si="1733"/>
        <v>00:00:00,00</v>
      </c>
      <c r="E360" s="154" t="str">
        <f t="shared" si="1734"/>
        <v>00:00:00,00</v>
      </c>
      <c r="F360" s="154" t="str">
        <f t="shared" si="1735"/>
        <v>00:00:00,00</v>
      </c>
      <c r="G360" s="154" t="str">
        <f t="shared" si="1736"/>
        <v>00:00:00,00</v>
      </c>
      <c r="H360" s="154" t="str">
        <f t="shared" si="1737"/>
        <v>00:00:00,00</v>
      </c>
      <c r="I360" s="154" t="str">
        <f t="shared" si="1738"/>
        <v>00:00:00,00</v>
      </c>
      <c r="J360" s="154" t="str">
        <f t="shared" si="1739"/>
        <v>00:00:00,00</v>
      </c>
      <c r="K360" s="154" t="str">
        <f t="shared" si="1740"/>
        <v>00:00:00,00</v>
      </c>
      <c r="L360" s="164">
        <f t="shared" si="1741"/>
        <v>0</v>
      </c>
      <c r="M360" s="164" t="str">
        <f t="shared" si="1742"/>
        <v>00</v>
      </c>
      <c r="N360" s="168">
        <f t="shared" si="1724"/>
        <v>0</v>
      </c>
      <c r="O360" s="164" t="str">
        <f t="shared" si="1743"/>
        <v/>
      </c>
      <c r="P360" s="171" t="str">
        <f t="shared" si="1725"/>
        <v>0:00,00</v>
      </c>
      <c r="Q360" s="171" t="str">
        <f t="shared" si="1726"/>
        <v>00:00,00</v>
      </c>
      <c r="R360" s="171" t="str">
        <f t="shared" si="1744"/>
        <v>00:00,</v>
      </c>
      <c r="S360" s="270"/>
      <c r="T360" s="270"/>
      <c r="U360" s="281"/>
      <c r="V360" s="281"/>
      <c r="W360" s="281"/>
      <c r="X360" s="281"/>
      <c r="Y360" s="264"/>
      <c r="Z360" s="264"/>
      <c r="AA360" s="264"/>
      <c r="AB360" s="264"/>
      <c r="AC360" s="65">
        <f t="shared" ref="AC360" si="1887">AJ358</f>
        <v>116</v>
      </c>
      <c r="AD360" s="65" t="str">
        <f t="shared" ref="AD360" si="1888">AK358</f>
        <v/>
      </c>
      <c r="AE360" s="65" t="s">
        <v>114</v>
      </c>
      <c r="AF360" s="246"/>
      <c r="AG360" s="246"/>
      <c r="AH360" s="246"/>
      <c r="AI360" s="244"/>
      <c r="AJ360" s="271"/>
      <c r="AK360" s="272"/>
      <c r="AL360" s="273"/>
      <c r="AM360" s="273"/>
      <c r="AN360" s="273"/>
      <c r="AO360" s="273"/>
      <c r="AP360" s="273"/>
      <c r="AQ360" s="273"/>
      <c r="AR360" s="273"/>
      <c r="AS360" s="274"/>
      <c r="AT360" s="274"/>
      <c r="AU360" s="274"/>
      <c r="AV360" s="274"/>
      <c r="AW360" s="274"/>
      <c r="AX360" s="274"/>
      <c r="AY360" s="274"/>
      <c r="AZ360" s="274"/>
      <c r="BA360" s="274"/>
      <c r="BB360" s="274"/>
      <c r="BC360" s="274"/>
      <c r="BD360" s="274"/>
      <c r="BE360" s="278"/>
      <c r="BF360" s="279"/>
      <c r="BG360" s="280"/>
      <c r="BH360" s="278"/>
      <c r="BI360" s="279"/>
      <c r="BJ360" s="279"/>
      <c r="BK360" s="280"/>
      <c r="BL360" s="74" t="str">
        <f>IF(AL358="","",AE360)</f>
        <v/>
      </c>
      <c r="BM360" s="163"/>
      <c r="BN360" s="163"/>
      <c r="BO360" s="163"/>
      <c r="BP360" s="163"/>
      <c r="BQ360" s="163"/>
      <c r="BR360" s="163"/>
      <c r="BS360" s="163"/>
      <c r="BT360" s="163"/>
      <c r="BU360" s="163"/>
      <c r="BV360" s="163"/>
      <c r="BW360" s="163"/>
      <c r="BX360" s="172"/>
      <c r="BY360" s="174" t="str">
        <f t="shared" si="1729"/>
        <v/>
      </c>
      <c r="BZ360" s="245"/>
      <c r="CA360" s="263"/>
    </row>
    <row r="361" spans="1:79" ht="19.8" customHeight="1" x14ac:dyDescent="0.3">
      <c r="A361" s="154" t="str">
        <f t="shared" si="1730"/>
        <v>00:00:00,00</v>
      </c>
      <c r="B361" s="154" t="str">
        <f t="shared" si="1731"/>
        <v>00:00:00,00</v>
      </c>
      <c r="C361" s="154" t="str">
        <f t="shared" si="1732"/>
        <v>00:00:00,00</v>
      </c>
      <c r="D361" s="154" t="str">
        <f t="shared" si="1733"/>
        <v>00:00:00,00</v>
      </c>
      <c r="E361" s="154" t="str">
        <f t="shared" si="1734"/>
        <v>00:00:00,00</v>
      </c>
      <c r="F361" s="154" t="str">
        <f t="shared" si="1735"/>
        <v>00:00:00,00</v>
      </c>
      <c r="G361" s="154" t="str">
        <f t="shared" si="1736"/>
        <v>00:00:00,00</v>
      </c>
      <c r="H361" s="154" t="str">
        <f t="shared" si="1737"/>
        <v>00:00:00,00</v>
      </c>
      <c r="I361" s="154" t="str">
        <f t="shared" si="1738"/>
        <v>00:00:00,00</v>
      </c>
      <c r="J361" s="154" t="str">
        <f t="shared" si="1739"/>
        <v>00:00:00,00</v>
      </c>
      <c r="K361" s="154" t="str">
        <f t="shared" si="1740"/>
        <v>00:00:00,00</v>
      </c>
      <c r="L361" s="164">
        <f t="shared" si="1741"/>
        <v>0</v>
      </c>
      <c r="M361" s="164" t="str">
        <f t="shared" si="1742"/>
        <v>00</v>
      </c>
      <c r="N361" s="168">
        <f t="shared" si="1724"/>
        <v>0</v>
      </c>
      <c r="O361" s="164" t="str">
        <f t="shared" si="1743"/>
        <v/>
      </c>
      <c r="P361" s="171" t="str">
        <f t="shared" si="1725"/>
        <v>0:00,00</v>
      </c>
      <c r="Q361" s="171" t="str">
        <f t="shared" si="1726"/>
        <v>00:00,00</v>
      </c>
      <c r="R361" s="171" t="str">
        <f t="shared" si="1744"/>
        <v>00:00,</v>
      </c>
      <c r="S361" s="270" t="str">
        <f t="shared" ref="S361" si="1889">U361&amp;V361&amp;W361&amp;X361</f>
        <v/>
      </c>
      <c r="T361" s="270" t="str">
        <f>U361&amp;V361&amp;W361&amp;X361&amp;BE361&amp;BH361</f>
        <v/>
      </c>
      <c r="U361" s="281" t="str">
        <f t="shared" ref="U361" si="1890">IF(Y361="","",RANK(Y361,$Y$13:$Y$372,1))</f>
        <v/>
      </c>
      <c r="V361" s="281" t="str">
        <f t="shared" ref="V361" si="1891">IF(Z361="","",RANK(Z361,$Z$13:$Z$372,1))</f>
        <v/>
      </c>
      <c r="W361" s="281" t="str">
        <f t="shared" ref="W361" si="1892">IF(AA361="","",RANK(AA361,$AA$13:$AA$372,1))</f>
        <v/>
      </c>
      <c r="X361" s="281" t="str">
        <f t="shared" ref="X361" si="1893">IF(AB361="","",RANK(AB361,$AB$13:$AB$372,1))</f>
        <v/>
      </c>
      <c r="Y361" s="264" t="str">
        <f t="shared" ref="Y361:AB361" si="1894">IFERROR(IF(AND($BE361=Y$12,$BH361=Y$11),$BZ361,""),"")</f>
        <v/>
      </c>
      <c r="Z361" s="264" t="str">
        <f t="shared" si="1894"/>
        <v/>
      </c>
      <c r="AA361" s="264" t="str">
        <f t="shared" si="1894"/>
        <v/>
      </c>
      <c r="AB361" s="264" t="str">
        <f t="shared" si="1894"/>
        <v/>
      </c>
      <c r="AC361" s="65">
        <f t="shared" ref="AC361" si="1895">AJ361</f>
        <v>117</v>
      </c>
      <c r="AD361" s="65" t="str">
        <f t="shared" ref="AD361" si="1896">AK361</f>
        <v/>
      </c>
      <c r="AE361" s="65" t="s">
        <v>112</v>
      </c>
      <c r="AF361" s="246" t="str">
        <f t="shared" ref="AF361" si="1897">BY361</f>
        <v/>
      </c>
      <c r="AG361" s="246" t="str">
        <f t="shared" ref="AG361" si="1898">BY362</f>
        <v/>
      </c>
      <c r="AH361" s="246" t="str">
        <f t="shared" ref="AH361" si="1899">BY363</f>
        <v/>
      </c>
      <c r="AI361" s="244">
        <f t="shared" ref="AI361" si="1900">IF(BZ361="",0,1)</f>
        <v>0</v>
      </c>
      <c r="AJ361" s="271">
        <v>117</v>
      </c>
      <c r="AK361" s="272" t="str">
        <f>IF(INDEX('ordem de passagem'!B$13:B$132,MATCH(ajuizamento!$AJ361,'ordem de passagem'!$A$13:$A$132))=0,"",INDEX('ordem de passagem'!B$13:B$132,MATCH(ajuizamento!$AJ361,'ordem de passagem'!$A$13:$A$132)))</f>
        <v/>
      </c>
      <c r="AL361" s="273" t="str">
        <f>IF(INDEX('ordem de passagem'!C$13:C$132,MATCH(ajuizamento!$AJ361,'ordem de passagem'!$A$13:$A$132))=0,"",INDEX('ordem de passagem'!C$13:C$132,MATCH(ajuizamento!$AJ361,'ordem de passagem'!$A$13:$A$132)))</f>
        <v/>
      </c>
      <c r="AM361" s="273"/>
      <c r="AN361" s="273"/>
      <c r="AO361" s="273"/>
      <c r="AP361" s="273"/>
      <c r="AQ361" s="273"/>
      <c r="AR361" s="273"/>
      <c r="AS361" s="274" t="str">
        <f>IF(INDEX('ordem de passagem'!D$13:D$132,MATCH(ajuizamento!$AJ361,'ordem de passagem'!$A$13:$A$132))=0,"",INDEX('ordem de passagem'!D$13:D$132,MATCH(ajuizamento!$AJ361,'ordem de passagem'!$A$13:$A$132)))</f>
        <v/>
      </c>
      <c r="AT361" s="274"/>
      <c r="AU361" s="274"/>
      <c r="AV361" s="274"/>
      <c r="AW361" s="274"/>
      <c r="AX361" s="274"/>
      <c r="AY361" s="274"/>
      <c r="AZ361" s="274" t="str">
        <f>IF(INDEX('ordem de passagem'!E$13:E$132,MATCH(ajuizamento!$AJ361,'ordem de passagem'!$A$13:$A$132))=0,"",INDEX('ordem de passagem'!E$13:E$132,MATCH(ajuizamento!$AJ361,'ordem de passagem'!$A$13:$A$132)))</f>
        <v/>
      </c>
      <c r="BA361" s="274"/>
      <c r="BB361" s="274"/>
      <c r="BC361" s="274"/>
      <c r="BD361" s="274"/>
      <c r="BE361" s="275" t="str">
        <f>IF(INDEX('ordem de passagem'!F$13:F$132,MATCH(ajuizamento!$AJ361,'ordem de passagem'!$A$13:$A$132))=0,"",INDEX('ordem de passagem'!F$13:F$132,MATCH(ajuizamento!$AJ361,'ordem de passagem'!$A$13:$A$132)))</f>
        <v/>
      </c>
      <c r="BF361" s="276"/>
      <c r="BG361" s="277"/>
      <c r="BH361" s="275" t="str">
        <f>IF(INDEX('ordem de passagem'!G$13:G$132,MATCH(ajuizamento!$AJ361,'ordem de passagem'!$A$13:$A$132))=0,"",INDEX('ordem de passagem'!G$13:G$132,MATCH(ajuizamento!$AJ361,'ordem de passagem'!$A$13:$A$132)))</f>
        <v/>
      </c>
      <c r="BI361" s="276"/>
      <c r="BJ361" s="276"/>
      <c r="BK361" s="277"/>
      <c r="BL361" s="74" t="str">
        <f>IF(AL361="","",AE361)</f>
        <v/>
      </c>
      <c r="BM361" s="162"/>
      <c r="BN361" s="162"/>
      <c r="BO361" s="162"/>
      <c r="BP361" s="162"/>
      <c r="BQ361" s="162"/>
      <c r="BR361" s="162"/>
      <c r="BS361" s="162"/>
      <c r="BT361" s="162"/>
      <c r="BU361" s="162"/>
      <c r="BV361" s="162"/>
      <c r="BW361" s="162"/>
      <c r="BX361" s="172"/>
      <c r="BY361" s="174" t="str">
        <f t="shared" si="1729"/>
        <v/>
      </c>
      <c r="BZ361" s="245" t="str">
        <f t="shared" ref="BZ361:BZ370" si="1901">IF(BX361+BX362+BX363=0,"",IF(MIN(BY361:BY363)=0,"",MIN(BY361:BY363)))</f>
        <v/>
      </c>
      <c r="CA361" s="263"/>
    </row>
    <row r="362" spans="1:79" ht="19.8" customHeight="1" x14ac:dyDescent="0.3">
      <c r="A362" s="154" t="str">
        <f t="shared" si="1730"/>
        <v>00:00:00,00</v>
      </c>
      <c r="B362" s="154" t="str">
        <f t="shared" si="1731"/>
        <v>00:00:00,00</v>
      </c>
      <c r="C362" s="154" t="str">
        <f t="shared" si="1732"/>
        <v>00:00:00,00</v>
      </c>
      <c r="D362" s="154" t="str">
        <f t="shared" si="1733"/>
        <v>00:00:00,00</v>
      </c>
      <c r="E362" s="154" t="str">
        <f t="shared" si="1734"/>
        <v>00:00:00,00</v>
      </c>
      <c r="F362" s="154" t="str">
        <f t="shared" si="1735"/>
        <v>00:00:00,00</v>
      </c>
      <c r="G362" s="154" t="str">
        <f t="shared" si="1736"/>
        <v>00:00:00,00</v>
      </c>
      <c r="H362" s="154" t="str">
        <f t="shared" si="1737"/>
        <v>00:00:00,00</v>
      </c>
      <c r="I362" s="154" t="str">
        <f t="shared" si="1738"/>
        <v>00:00:00,00</v>
      </c>
      <c r="J362" s="154" t="str">
        <f t="shared" si="1739"/>
        <v>00:00:00,00</v>
      </c>
      <c r="K362" s="154" t="str">
        <f t="shared" si="1740"/>
        <v>00:00:00,00</v>
      </c>
      <c r="L362" s="164">
        <f t="shared" si="1741"/>
        <v>0</v>
      </c>
      <c r="M362" s="164" t="str">
        <f t="shared" si="1742"/>
        <v>00</v>
      </c>
      <c r="N362" s="168">
        <f t="shared" si="1724"/>
        <v>0</v>
      </c>
      <c r="O362" s="164" t="str">
        <f t="shared" si="1743"/>
        <v/>
      </c>
      <c r="P362" s="171" t="str">
        <f t="shared" si="1725"/>
        <v>0:00,00</v>
      </c>
      <c r="Q362" s="171" t="str">
        <f t="shared" si="1726"/>
        <v>00:00,00</v>
      </c>
      <c r="R362" s="171" t="str">
        <f t="shared" si="1744"/>
        <v>00:00,</v>
      </c>
      <c r="S362" s="270"/>
      <c r="T362" s="270"/>
      <c r="U362" s="281"/>
      <c r="V362" s="281"/>
      <c r="W362" s="281"/>
      <c r="X362" s="281"/>
      <c r="Y362" s="264"/>
      <c r="Z362" s="264"/>
      <c r="AA362" s="264"/>
      <c r="AB362" s="264"/>
      <c r="AC362" s="65">
        <f t="shared" ref="AC362" si="1902">AJ361</f>
        <v>117</v>
      </c>
      <c r="AD362" s="65" t="str">
        <f t="shared" ref="AD362" si="1903">AK361</f>
        <v/>
      </c>
      <c r="AE362" s="65" t="s">
        <v>113</v>
      </c>
      <c r="AF362" s="246"/>
      <c r="AG362" s="246"/>
      <c r="AH362" s="246"/>
      <c r="AI362" s="244"/>
      <c r="AJ362" s="271"/>
      <c r="AK362" s="272"/>
      <c r="AL362" s="273"/>
      <c r="AM362" s="273"/>
      <c r="AN362" s="273"/>
      <c r="AO362" s="273"/>
      <c r="AP362" s="273"/>
      <c r="AQ362" s="273"/>
      <c r="AR362" s="273"/>
      <c r="AS362" s="274"/>
      <c r="AT362" s="274"/>
      <c r="AU362" s="274"/>
      <c r="AV362" s="274"/>
      <c r="AW362" s="274"/>
      <c r="AX362" s="274"/>
      <c r="AY362" s="274"/>
      <c r="AZ362" s="274"/>
      <c r="BA362" s="274"/>
      <c r="BB362" s="274"/>
      <c r="BC362" s="274"/>
      <c r="BD362" s="274"/>
      <c r="BE362" s="275"/>
      <c r="BF362" s="276"/>
      <c r="BG362" s="277"/>
      <c r="BH362" s="275"/>
      <c r="BI362" s="276"/>
      <c r="BJ362" s="276"/>
      <c r="BK362" s="277"/>
      <c r="BL362" s="74" t="str">
        <f>IF(AL361="","",AE362)</f>
        <v/>
      </c>
      <c r="BM362" s="163"/>
      <c r="BN362" s="163"/>
      <c r="BO362" s="163"/>
      <c r="BP362" s="163"/>
      <c r="BQ362" s="163"/>
      <c r="BR362" s="163"/>
      <c r="BS362" s="163"/>
      <c r="BT362" s="163"/>
      <c r="BU362" s="163"/>
      <c r="BV362" s="163"/>
      <c r="BW362" s="163"/>
      <c r="BX362" s="172"/>
      <c r="BY362" s="174" t="str">
        <f t="shared" si="1729"/>
        <v/>
      </c>
      <c r="BZ362" s="245"/>
      <c r="CA362" s="263"/>
    </row>
    <row r="363" spans="1:79" ht="19.8" customHeight="1" x14ac:dyDescent="0.3">
      <c r="A363" s="154" t="str">
        <f t="shared" si="1730"/>
        <v>00:00:00,00</v>
      </c>
      <c r="B363" s="154" t="str">
        <f t="shared" si="1731"/>
        <v>00:00:00,00</v>
      </c>
      <c r="C363" s="154" t="str">
        <f t="shared" si="1732"/>
        <v>00:00:00,00</v>
      </c>
      <c r="D363" s="154" t="str">
        <f t="shared" si="1733"/>
        <v>00:00:00,00</v>
      </c>
      <c r="E363" s="154" t="str">
        <f t="shared" si="1734"/>
        <v>00:00:00,00</v>
      </c>
      <c r="F363" s="154" t="str">
        <f t="shared" si="1735"/>
        <v>00:00:00,00</v>
      </c>
      <c r="G363" s="154" t="str">
        <f t="shared" si="1736"/>
        <v>00:00:00,00</v>
      </c>
      <c r="H363" s="154" t="str">
        <f t="shared" si="1737"/>
        <v>00:00:00,00</v>
      </c>
      <c r="I363" s="154" t="str">
        <f t="shared" si="1738"/>
        <v>00:00:00,00</v>
      </c>
      <c r="J363" s="154" t="str">
        <f t="shared" si="1739"/>
        <v>00:00:00,00</v>
      </c>
      <c r="K363" s="154" t="str">
        <f t="shared" si="1740"/>
        <v>00:00:00,00</v>
      </c>
      <c r="L363" s="164">
        <f t="shared" si="1741"/>
        <v>0</v>
      </c>
      <c r="M363" s="164" t="str">
        <f t="shared" si="1742"/>
        <v>00</v>
      </c>
      <c r="N363" s="168">
        <f t="shared" si="1724"/>
        <v>0</v>
      </c>
      <c r="O363" s="164" t="str">
        <f t="shared" si="1743"/>
        <v/>
      </c>
      <c r="P363" s="171" t="str">
        <f t="shared" si="1725"/>
        <v>0:00,00</v>
      </c>
      <c r="Q363" s="171" t="str">
        <f t="shared" si="1726"/>
        <v>00:00,00</v>
      </c>
      <c r="R363" s="171" t="str">
        <f t="shared" si="1744"/>
        <v>00:00,</v>
      </c>
      <c r="S363" s="270"/>
      <c r="T363" s="270"/>
      <c r="U363" s="281"/>
      <c r="V363" s="281"/>
      <c r="W363" s="281"/>
      <c r="X363" s="281"/>
      <c r="Y363" s="264"/>
      <c r="Z363" s="264"/>
      <c r="AA363" s="264"/>
      <c r="AB363" s="264"/>
      <c r="AC363" s="65">
        <f t="shared" ref="AC363" si="1904">AJ361</f>
        <v>117</v>
      </c>
      <c r="AD363" s="65" t="str">
        <f t="shared" ref="AD363" si="1905">AK361</f>
        <v/>
      </c>
      <c r="AE363" s="65" t="s">
        <v>114</v>
      </c>
      <c r="AF363" s="246"/>
      <c r="AG363" s="246"/>
      <c r="AH363" s="246"/>
      <c r="AI363" s="244"/>
      <c r="AJ363" s="271"/>
      <c r="AK363" s="272"/>
      <c r="AL363" s="273"/>
      <c r="AM363" s="273"/>
      <c r="AN363" s="273"/>
      <c r="AO363" s="273"/>
      <c r="AP363" s="273"/>
      <c r="AQ363" s="273"/>
      <c r="AR363" s="273"/>
      <c r="AS363" s="274"/>
      <c r="AT363" s="274"/>
      <c r="AU363" s="274"/>
      <c r="AV363" s="274"/>
      <c r="AW363" s="274"/>
      <c r="AX363" s="274"/>
      <c r="AY363" s="274"/>
      <c r="AZ363" s="274"/>
      <c r="BA363" s="274"/>
      <c r="BB363" s="274"/>
      <c r="BC363" s="274"/>
      <c r="BD363" s="274"/>
      <c r="BE363" s="278"/>
      <c r="BF363" s="279"/>
      <c r="BG363" s="280"/>
      <c r="BH363" s="278"/>
      <c r="BI363" s="279"/>
      <c r="BJ363" s="279"/>
      <c r="BK363" s="280"/>
      <c r="BL363" s="74" t="str">
        <f>IF(AL361="","",AE363)</f>
        <v/>
      </c>
      <c r="BM363" s="163"/>
      <c r="BN363" s="163"/>
      <c r="BO363" s="163"/>
      <c r="BP363" s="163"/>
      <c r="BQ363" s="163"/>
      <c r="BR363" s="163"/>
      <c r="BS363" s="163"/>
      <c r="BT363" s="163"/>
      <c r="BU363" s="163"/>
      <c r="BV363" s="163"/>
      <c r="BW363" s="163"/>
      <c r="BX363" s="172"/>
      <c r="BY363" s="174" t="str">
        <f t="shared" si="1729"/>
        <v/>
      </c>
      <c r="BZ363" s="245"/>
      <c r="CA363" s="263"/>
    </row>
    <row r="364" spans="1:79" ht="19.8" customHeight="1" x14ac:dyDescent="0.3">
      <c r="A364" s="154" t="str">
        <f t="shared" si="1730"/>
        <v>00:00:00,00</v>
      </c>
      <c r="B364" s="154" t="str">
        <f t="shared" si="1731"/>
        <v>00:00:00,00</v>
      </c>
      <c r="C364" s="154" t="str">
        <f t="shared" si="1732"/>
        <v>00:00:00,00</v>
      </c>
      <c r="D364" s="154" t="str">
        <f t="shared" si="1733"/>
        <v>00:00:00,00</v>
      </c>
      <c r="E364" s="154" t="str">
        <f t="shared" si="1734"/>
        <v>00:00:00,00</v>
      </c>
      <c r="F364" s="154" t="str">
        <f t="shared" si="1735"/>
        <v>00:00:00,00</v>
      </c>
      <c r="G364" s="154" t="str">
        <f t="shared" si="1736"/>
        <v>00:00:00,00</v>
      </c>
      <c r="H364" s="154" t="str">
        <f t="shared" si="1737"/>
        <v>00:00:00,00</v>
      </c>
      <c r="I364" s="154" t="str">
        <f t="shared" si="1738"/>
        <v>00:00:00,00</v>
      </c>
      <c r="J364" s="154" t="str">
        <f t="shared" si="1739"/>
        <v>00:00:00,00</v>
      </c>
      <c r="K364" s="154" t="str">
        <f t="shared" si="1740"/>
        <v>00:00:00,00</v>
      </c>
      <c r="L364" s="164">
        <f t="shared" si="1741"/>
        <v>0</v>
      </c>
      <c r="M364" s="164" t="str">
        <f t="shared" si="1742"/>
        <v>00</v>
      </c>
      <c r="N364" s="168">
        <f t="shared" si="1724"/>
        <v>0</v>
      </c>
      <c r="O364" s="164" t="str">
        <f t="shared" si="1743"/>
        <v/>
      </c>
      <c r="P364" s="171" t="str">
        <f t="shared" si="1725"/>
        <v>0:00,00</v>
      </c>
      <c r="Q364" s="171" t="str">
        <f t="shared" si="1726"/>
        <v>00:00,00</v>
      </c>
      <c r="R364" s="171" t="str">
        <f t="shared" si="1744"/>
        <v>00:00,</v>
      </c>
      <c r="S364" s="270" t="str">
        <f t="shared" ref="S364" si="1906">U364&amp;V364&amp;W364&amp;X364</f>
        <v/>
      </c>
      <c r="T364" s="270" t="str">
        <f>U364&amp;V364&amp;W364&amp;X364&amp;BE364&amp;BH364</f>
        <v/>
      </c>
      <c r="U364" s="281" t="str">
        <f t="shared" ref="U364" si="1907">IF(Y364="","",RANK(Y364,$Y$13:$Y$372,1))</f>
        <v/>
      </c>
      <c r="V364" s="281" t="str">
        <f t="shared" ref="V364" si="1908">IF(Z364="","",RANK(Z364,$Z$13:$Z$372,1))</f>
        <v/>
      </c>
      <c r="W364" s="281" t="str">
        <f t="shared" ref="W364" si="1909">IF(AA364="","",RANK(AA364,$AA$13:$AA$372,1))</f>
        <v/>
      </c>
      <c r="X364" s="281" t="str">
        <f t="shared" ref="X364" si="1910">IF(AB364="","",RANK(AB364,$AB$13:$AB$372,1))</f>
        <v/>
      </c>
      <c r="Y364" s="264" t="str">
        <f t="shared" ref="Y364:AB364" si="1911">IFERROR(IF(AND($BE364=Y$12,$BH364=Y$11),$BZ364,""),"")</f>
        <v/>
      </c>
      <c r="Z364" s="264" t="str">
        <f t="shared" si="1911"/>
        <v/>
      </c>
      <c r="AA364" s="264" t="str">
        <f t="shared" si="1911"/>
        <v/>
      </c>
      <c r="AB364" s="264" t="str">
        <f t="shared" si="1911"/>
        <v/>
      </c>
      <c r="AC364" s="65">
        <f t="shared" ref="AC364" si="1912">AJ364</f>
        <v>118</v>
      </c>
      <c r="AD364" s="65" t="str">
        <f t="shared" ref="AD364" si="1913">AK364</f>
        <v/>
      </c>
      <c r="AE364" s="65" t="s">
        <v>112</v>
      </c>
      <c r="AF364" s="246" t="str">
        <f t="shared" ref="AF364" si="1914">BY364</f>
        <v/>
      </c>
      <c r="AG364" s="246" t="str">
        <f t="shared" ref="AG364" si="1915">BY365</f>
        <v/>
      </c>
      <c r="AH364" s="246" t="str">
        <f t="shared" ref="AH364" si="1916">BY366</f>
        <v/>
      </c>
      <c r="AI364" s="244">
        <f t="shared" ref="AI364" si="1917">IF(BZ364="",0,1)</f>
        <v>0</v>
      </c>
      <c r="AJ364" s="271">
        <v>118</v>
      </c>
      <c r="AK364" s="272" t="str">
        <f>IF(INDEX('ordem de passagem'!B$13:B$132,MATCH(ajuizamento!$AJ364,'ordem de passagem'!$A$13:$A$132))=0,"",INDEX('ordem de passagem'!B$13:B$132,MATCH(ajuizamento!$AJ364,'ordem de passagem'!$A$13:$A$132)))</f>
        <v/>
      </c>
      <c r="AL364" s="273" t="str">
        <f>IF(INDEX('ordem de passagem'!C$13:C$132,MATCH(ajuizamento!$AJ364,'ordem de passagem'!$A$13:$A$132))=0,"",INDEX('ordem de passagem'!C$13:C$132,MATCH(ajuizamento!$AJ364,'ordem de passagem'!$A$13:$A$132)))</f>
        <v/>
      </c>
      <c r="AM364" s="273"/>
      <c r="AN364" s="273"/>
      <c r="AO364" s="273"/>
      <c r="AP364" s="273"/>
      <c r="AQ364" s="273"/>
      <c r="AR364" s="273"/>
      <c r="AS364" s="274" t="str">
        <f>IF(INDEX('ordem de passagem'!D$13:D$132,MATCH(ajuizamento!$AJ364,'ordem de passagem'!$A$13:$A$132))=0,"",INDEX('ordem de passagem'!D$13:D$132,MATCH(ajuizamento!$AJ364,'ordem de passagem'!$A$13:$A$132)))</f>
        <v/>
      </c>
      <c r="AT364" s="274"/>
      <c r="AU364" s="274"/>
      <c r="AV364" s="274"/>
      <c r="AW364" s="274"/>
      <c r="AX364" s="274"/>
      <c r="AY364" s="274"/>
      <c r="AZ364" s="274" t="str">
        <f>IF(INDEX('ordem de passagem'!E$13:E$132,MATCH(ajuizamento!$AJ364,'ordem de passagem'!$A$13:$A$132))=0,"",INDEX('ordem de passagem'!E$13:E$132,MATCH(ajuizamento!$AJ364,'ordem de passagem'!$A$13:$A$132)))</f>
        <v/>
      </c>
      <c r="BA364" s="274"/>
      <c r="BB364" s="274"/>
      <c r="BC364" s="274"/>
      <c r="BD364" s="274"/>
      <c r="BE364" s="275" t="str">
        <f>IF(INDEX('ordem de passagem'!F$13:F$132,MATCH(ajuizamento!$AJ364,'ordem de passagem'!$A$13:$A$132))=0,"",INDEX('ordem de passagem'!F$13:F$132,MATCH(ajuizamento!$AJ364,'ordem de passagem'!$A$13:$A$132)))</f>
        <v/>
      </c>
      <c r="BF364" s="276"/>
      <c r="BG364" s="277"/>
      <c r="BH364" s="275" t="str">
        <f>IF(INDEX('ordem de passagem'!G$13:G$132,MATCH(ajuizamento!$AJ364,'ordem de passagem'!$A$13:$A$132))=0,"",INDEX('ordem de passagem'!G$13:G$132,MATCH(ajuizamento!$AJ364,'ordem de passagem'!$A$13:$A$132)))</f>
        <v/>
      </c>
      <c r="BI364" s="276"/>
      <c r="BJ364" s="276"/>
      <c r="BK364" s="277"/>
      <c r="BL364" s="74" t="str">
        <f>IF(AL364="","",AE364)</f>
        <v/>
      </c>
      <c r="BM364" s="162"/>
      <c r="BN364" s="162"/>
      <c r="BO364" s="162"/>
      <c r="BP364" s="162"/>
      <c r="BQ364" s="162"/>
      <c r="BR364" s="162"/>
      <c r="BS364" s="162"/>
      <c r="BT364" s="162"/>
      <c r="BU364" s="162"/>
      <c r="BV364" s="162"/>
      <c r="BW364" s="162"/>
      <c r="BX364" s="172"/>
      <c r="BY364" s="174" t="str">
        <f t="shared" si="1729"/>
        <v/>
      </c>
      <c r="BZ364" s="245" t="str">
        <f t="shared" si="1901"/>
        <v/>
      </c>
      <c r="CA364" s="263"/>
    </row>
    <row r="365" spans="1:79" ht="19.8" customHeight="1" x14ac:dyDescent="0.3">
      <c r="A365" s="154" t="str">
        <f t="shared" si="1730"/>
        <v>00:00:00,00</v>
      </c>
      <c r="B365" s="154" t="str">
        <f t="shared" si="1731"/>
        <v>00:00:00,00</v>
      </c>
      <c r="C365" s="154" t="str">
        <f t="shared" si="1732"/>
        <v>00:00:00,00</v>
      </c>
      <c r="D365" s="154" t="str">
        <f t="shared" si="1733"/>
        <v>00:00:00,00</v>
      </c>
      <c r="E365" s="154" t="str">
        <f t="shared" si="1734"/>
        <v>00:00:00,00</v>
      </c>
      <c r="F365" s="154" t="str">
        <f t="shared" si="1735"/>
        <v>00:00:00,00</v>
      </c>
      <c r="G365" s="154" t="str">
        <f t="shared" si="1736"/>
        <v>00:00:00,00</v>
      </c>
      <c r="H365" s="154" t="str">
        <f t="shared" si="1737"/>
        <v>00:00:00,00</v>
      </c>
      <c r="I365" s="154" t="str">
        <f t="shared" si="1738"/>
        <v>00:00:00,00</v>
      </c>
      <c r="J365" s="154" t="str">
        <f t="shared" si="1739"/>
        <v>00:00:00,00</v>
      </c>
      <c r="K365" s="154" t="str">
        <f t="shared" si="1740"/>
        <v>00:00:00,00</v>
      </c>
      <c r="L365" s="164">
        <f t="shared" si="1741"/>
        <v>0</v>
      </c>
      <c r="M365" s="164" t="str">
        <f t="shared" si="1742"/>
        <v>00</v>
      </c>
      <c r="N365" s="168">
        <f t="shared" si="1724"/>
        <v>0</v>
      </c>
      <c r="O365" s="164" t="str">
        <f t="shared" si="1743"/>
        <v/>
      </c>
      <c r="P365" s="171" t="str">
        <f t="shared" si="1725"/>
        <v>0:00,00</v>
      </c>
      <c r="Q365" s="171" t="str">
        <f t="shared" si="1726"/>
        <v>00:00,00</v>
      </c>
      <c r="R365" s="171" t="str">
        <f t="shared" si="1744"/>
        <v>00:00,</v>
      </c>
      <c r="S365" s="270"/>
      <c r="T365" s="270"/>
      <c r="U365" s="281"/>
      <c r="V365" s="281"/>
      <c r="W365" s="281"/>
      <c r="X365" s="281"/>
      <c r="Y365" s="264"/>
      <c r="Z365" s="264"/>
      <c r="AA365" s="264"/>
      <c r="AB365" s="264"/>
      <c r="AC365" s="65">
        <f t="shared" ref="AC365" si="1918">AJ364</f>
        <v>118</v>
      </c>
      <c r="AD365" s="65" t="str">
        <f t="shared" ref="AD365" si="1919">AK364</f>
        <v/>
      </c>
      <c r="AE365" s="65" t="s">
        <v>113</v>
      </c>
      <c r="AF365" s="246"/>
      <c r="AG365" s="246"/>
      <c r="AH365" s="246"/>
      <c r="AI365" s="244"/>
      <c r="AJ365" s="271"/>
      <c r="AK365" s="272"/>
      <c r="AL365" s="273"/>
      <c r="AM365" s="273"/>
      <c r="AN365" s="273"/>
      <c r="AO365" s="273"/>
      <c r="AP365" s="273"/>
      <c r="AQ365" s="273"/>
      <c r="AR365" s="273"/>
      <c r="AS365" s="274"/>
      <c r="AT365" s="274"/>
      <c r="AU365" s="274"/>
      <c r="AV365" s="274"/>
      <c r="AW365" s="274"/>
      <c r="AX365" s="274"/>
      <c r="AY365" s="274"/>
      <c r="AZ365" s="274"/>
      <c r="BA365" s="274"/>
      <c r="BB365" s="274"/>
      <c r="BC365" s="274"/>
      <c r="BD365" s="274"/>
      <c r="BE365" s="275"/>
      <c r="BF365" s="276"/>
      <c r="BG365" s="277"/>
      <c r="BH365" s="275"/>
      <c r="BI365" s="276"/>
      <c r="BJ365" s="276"/>
      <c r="BK365" s="277"/>
      <c r="BL365" s="74" t="str">
        <f>IF(AL364="","",AE365)</f>
        <v/>
      </c>
      <c r="BM365" s="163"/>
      <c r="BN365" s="163"/>
      <c r="BO365" s="163"/>
      <c r="BP365" s="163"/>
      <c r="BQ365" s="163"/>
      <c r="BR365" s="163"/>
      <c r="BS365" s="163"/>
      <c r="BT365" s="163"/>
      <c r="BU365" s="163"/>
      <c r="BV365" s="163"/>
      <c r="BW365" s="163"/>
      <c r="BX365" s="172"/>
      <c r="BY365" s="174" t="str">
        <f t="shared" si="1729"/>
        <v/>
      </c>
      <c r="BZ365" s="245"/>
      <c r="CA365" s="263"/>
    </row>
    <row r="366" spans="1:79" ht="19.8" customHeight="1" x14ac:dyDescent="0.3">
      <c r="A366" s="154" t="str">
        <f t="shared" si="1730"/>
        <v>00:00:00,00</v>
      </c>
      <c r="B366" s="154" t="str">
        <f t="shared" si="1731"/>
        <v>00:00:00,00</v>
      </c>
      <c r="C366" s="154" t="str">
        <f t="shared" si="1732"/>
        <v>00:00:00,00</v>
      </c>
      <c r="D366" s="154" t="str">
        <f t="shared" si="1733"/>
        <v>00:00:00,00</v>
      </c>
      <c r="E366" s="154" t="str">
        <f t="shared" si="1734"/>
        <v>00:00:00,00</v>
      </c>
      <c r="F366" s="154" t="str">
        <f t="shared" si="1735"/>
        <v>00:00:00,00</v>
      </c>
      <c r="G366" s="154" t="str">
        <f t="shared" si="1736"/>
        <v>00:00:00,00</v>
      </c>
      <c r="H366" s="154" t="str">
        <f t="shared" si="1737"/>
        <v>00:00:00,00</v>
      </c>
      <c r="I366" s="154" t="str">
        <f t="shared" si="1738"/>
        <v>00:00:00,00</v>
      </c>
      <c r="J366" s="154" t="str">
        <f t="shared" si="1739"/>
        <v>00:00:00,00</v>
      </c>
      <c r="K366" s="154" t="str">
        <f t="shared" si="1740"/>
        <v>00:00:00,00</v>
      </c>
      <c r="L366" s="164">
        <f t="shared" si="1741"/>
        <v>0</v>
      </c>
      <c r="M366" s="164" t="str">
        <f t="shared" si="1742"/>
        <v>00</v>
      </c>
      <c r="N366" s="168">
        <f t="shared" si="1724"/>
        <v>0</v>
      </c>
      <c r="O366" s="164" t="str">
        <f t="shared" si="1743"/>
        <v/>
      </c>
      <c r="P366" s="171" t="str">
        <f t="shared" si="1725"/>
        <v>0:00,00</v>
      </c>
      <c r="Q366" s="171" t="str">
        <f t="shared" si="1726"/>
        <v>00:00,00</v>
      </c>
      <c r="R366" s="171" t="str">
        <f t="shared" si="1744"/>
        <v>00:00,</v>
      </c>
      <c r="S366" s="270"/>
      <c r="T366" s="270"/>
      <c r="U366" s="281"/>
      <c r="V366" s="281"/>
      <c r="W366" s="281"/>
      <c r="X366" s="281"/>
      <c r="Y366" s="264"/>
      <c r="Z366" s="264"/>
      <c r="AA366" s="264"/>
      <c r="AB366" s="264"/>
      <c r="AC366" s="65">
        <f t="shared" ref="AC366" si="1920">AJ364</f>
        <v>118</v>
      </c>
      <c r="AD366" s="65" t="str">
        <f t="shared" ref="AD366" si="1921">AK364</f>
        <v/>
      </c>
      <c r="AE366" s="65" t="s">
        <v>114</v>
      </c>
      <c r="AF366" s="246"/>
      <c r="AG366" s="246"/>
      <c r="AH366" s="246"/>
      <c r="AI366" s="244"/>
      <c r="AJ366" s="271"/>
      <c r="AK366" s="272"/>
      <c r="AL366" s="273"/>
      <c r="AM366" s="273"/>
      <c r="AN366" s="273"/>
      <c r="AO366" s="273"/>
      <c r="AP366" s="273"/>
      <c r="AQ366" s="273"/>
      <c r="AR366" s="273"/>
      <c r="AS366" s="274"/>
      <c r="AT366" s="274"/>
      <c r="AU366" s="274"/>
      <c r="AV366" s="274"/>
      <c r="AW366" s="274"/>
      <c r="AX366" s="274"/>
      <c r="AY366" s="274"/>
      <c r="AZ366" s="274"/>
      <c r="BA366" s="274"/>
      <c r="BB366" s="274"/>
      <c r="BC366" s="274"/>
      <c r="BD366" s="274"/>
      <c r="BE366" s="278"/>
      <c r="BF366" s="279"/>
      <c r="BG366" s="280"/>
      <c r="BH366" s="278"/>
      <c r="BI366" s="279"/>
      <c r="BJ366" s="279"/>
      <c r="BK366" s="280"/>
      <c r="BL366" s="74" t="str">
        <f>IF(AL364="","",AE366)</f>
        <v/>
      </c>
      <c r="BM366" s="163"/>
      <c r="BN366" s="163"/>
      <c r="BO366" s="163"/>
      <c r="BP366" s="163"/>
      <c r="BQ366" s="163"/>
      <c r="BR366" s="163"/>
      <c r="BS366" s="163"/>
      <c r="BT366" s="163"/>
      <c r="BU366" s="163"/>
      <c r="BV366" s="163"/>
      <c r="BW366" s="163"/>
      <c r="BX366" s="172"/>
      <c r="BY366" s="174" t="str">
        <f t="shared" si="1729"/>
        <v/>
      </c>
      <c r="BZ366" s="245"/>
      <c r="CA366" s="263"/>
    </row>
    <row r="367" spans="1:79" ht="19.8" customHeight="1" x14ac:dyDescent="0.3">
      <c r="A367" s="154" t="str">
        <f t="shared" si="1730"/>
        <v>00:00:00,00</v>
      </c>
      <c r="B367" s="154" t="str">
        <f t="shared" si="1731"/>
        <v>00:00:00,00</v>
      </c>
      <c r="C367" s="154" t="str">
        <f t="shared" si="1732"/>
        <v>00:00:00,00</v>
      </c>
      <c r="D367" s="154" t="str">
        <f t="shared" si="1733"/>
        <v>00:00:00,00</v>
      </c>
      <c r="E367" s="154" t="str">
        <f t="shared" si="1734"/>
        <v>00:00:00,00</v>
      </c>
      <c r="F367" s="154" t="str">
        <f t="shared" si="1735"/>
        <v>00:00:00,00</v>
      </c>
      <c r="G367" s="154" t="str">
        <f t="shared" si="1736"/>
        <v>00:00:00,00</v>
      </c>
      <c r="H367" s="154" t="str">
        <f t="shared" si="1737"/>
        <v>00:00:00,00</v>
      </c>
      <c r="I367" s="154" t="str">
        <f t="shared" si="1738"/>
        <v>00:00:00,00</v>
      </c>
      <c r="J367" s="154" t="str">
        <f t="shared" si="1739"/>
        <v>00:00:00,00</v>
      </c>
      <c r="K367" s="154" t="str">
        <f t="shared" si="1740"/>
        <v>00:00:00,00</v>
      </c>
      <c r="L367" s="164">
        <f t="shared" si="1741"/>
        <v>0</v>
      </c>
      <c r="M367" s="164" t="str">
        <f t="shared" si="1742"/>
        <v>00</v>
      </c>
      <c r="N367" s="168">
        <f t="shared" si="1724"/>
        <v>0</v>
      </c>
      <c r="O367" s="164" t="str">
        <f t="shared" si="1743"/>
        <v/>
      </c>
      <c r="P367" s="171" t="str">
        <f t="shared" si="1725"/>
        <v>0:00,00</v>
      </c>
      <c r="Q367" s="171" t="str">
        <f t="shared" si="1726"/>
        <v>00:00,00</v>
      </c>
      <c r="R367" s="171" t="str">
        <f t="shared" si="1744"/>
        <v>00:00,</v>
      </c>
      <c r="S367" s="270" t="str">
        <f t="shared" ref="S367" si="1922">U367&amp;V367&amp;W367&amp;X367</f>
        <v/>
      </c>
      <c r="T367" s="270" t="str">
        <f>U367&amp;V367&amp;W367&amp;X367&amp;BE367&amp;BH367</f>
        <v/>
      </c>
      <c r="U367" s="281" t="str">
        <f t="shared" ref="U367" si="1923">IF(Y367="","",RANK(Y367,$Y$13:$Y$372,1))</f>
        <v/>
      </c>
      <c r="V367" s="281" t="str">
        <f t="shared" ref="V367" si="1924">IF(Z367="","",RANK(Z367,$Z$13:$Z$372,1))</f>
        <v/>
      </c>
      <c r="W367" s="281" t="str">
        <f t="shared" ref="W367" si="1925">IF(AA367="","",RANK(AA367,$AA$13:$AA$372,1))</f>
        <v/>
      </c>
      <c r="X367" s="281" t="str">
        <f t="shared" ref="X367" si="1926">IF(AB367="","",RANK(AB367,$AB$13:$AB$372,1))</f>
        <v/>
      </c>
      <c r="Y367" s="264" t="str">
        <f t="shared" ref="Y367:AB367" si="1927">IFERROR(IF(AND($BE367=Y$12,$BH367=Y$11),$BZ367,""),"")</f>
        <v/>
      </c>
      <c r="Z367" s="264" t="str">
        <f t="shared" si="1927"/>
        <v/>
      </c>
      <c r="AA367" s="264" t="str">
        <f t="shared" si="1927"/>
        <v/>
      </c>
      <c r="AB367" s="264" t="str">
        <f t="shared" si="1927"/>
        <v/>
      </c>
      <c r="AC367" s="65">
        <f t="shared" ref="AC367" si="1928">AJ367</f>
        <v>119</v>
      </c>
      <c r="AD367" s="65" t="str">
        <f t="shared" ref="AD367" si="1929">AK367</f>
        <v/>
      </c>
      <c r="AE367" s="65" t="s">
        <v>112</v>
      </c>
      <c r="AF367" s="246" t="str">
        <f t="shared" ref="AF367" si="1930">BY367</f>
        <v/>
      </c>
      <c r="AG367" s="246" t="str">
        <f t="shared" ref="AG367" si="1931">BY368</f>
        <v/>
      </c>
      <c r="AH367" s="246" t="str">
        <f t="shared" ref="AH367" si="1932">BY369</f>
        <v/>
      </c>
      <c r="AI367" s="244">
        <f t="shared" ref="AI367" si="1933">IF(BZ367="",0,1)</f>
        <v>0</v>
      </c>
      <c r="AJ367" s="271">
        <v>119</v>
      </c>
      <c r="AK367" s="272" t="str">
        <f>IF(INDEX('ordem de passagem'!B$13:B$132,MATCH(ajuizamento!$AJ367,'ordem de passagem'!$A$13:$A$132))=0,"",INDEX('ordem de passagem'!B$13:B$132,MATCH(ajuizamento!$AJ367,'ordem de passagem'!$A$13:$A$132)))</f>
        <v/>
      </c>
      <c r="AL367" s="273" t="str">
        <f>IF(INDEX('ordem de passagem'!C$13:C$132,MATCH(ajuizamento!$AJ367,'ordem de passagem'!$A$13:$A$132))=0,"",INDEX('ordem de passagem'!C$13:C$132,MATCH(ajuizamento!$AJ367,'ordem de passagem'!$A$13:$A$132)))</f>
        <v/>
      </c>
      <c r="AM367" s="273"/>
      <c r="AN367" s="273"/>
      <c r="AO367" s="273"/>
      <c r="AP367" s="273"/>
      <c r="AQ367" s="273"/>
      <c r="AR367" s="273"/>
      <c r="AS367" s="274" t="str">
        <f>IF(INDEX('ordem de passagem'!D$13:D$132,MATCH(ajuizamento!$AJ367,'ordem de passagem'!$A$13:$A$132))=0,"",INDEX('ordem de passagem'!D$13:D$132,MATCH(ajuizamento!$AJ367,'ordem de passagem'!$A$13:$A$132)))</f>
        <v/>
      </c>
      <c r="AT367" s="274"/>
      <c r="AU367" s="274"/>
      <c r="AV367" s="274"/>
      <c r="AW367" s="274"/>
      <c r="AX367" s="274"/>
      <c r="AY367" s="274"/>
      <c r="AZ367" s="274" t="str">
        <f>IF(INDEX('ordem de passagem'!E$13:E$132,MATCH(ajuizamento!$AJ367,'ordem de passagem'!$A$13:$A$132))=0,"",INDEX('ordem de passagem'!E$13:E$132,MATCH(ajuizamento!$AJ367,'ordem de passagem'!$A$13:$A$132)))</f>
        <v/>
      </c>
      <c r="BA367" s="274"/>
      <c r="BB367" s="274"/>
      <c r="BC367" s="274"/>
      <c r="BD367" s="274"/>
      <c r="BE367" s="275" t="str">
        <f>IF(INDEX('ordem de passagem'!F$13:F$132,MATCH(ajuizamento!$AJ367,'ordem de passagem'!$A$13:$A$132))=0,"",INDEX('ordem de passagem'!F$13:F$132,MATCH(ajuizamento!$AJ367,'ordem de passagem'!$A$13:$A$132)))</f>
        <v/>
      </c>
      <c r="BF367" s="276"/>
      <c r="BG367" s="277"/>
      <c r="BH367" s="275" t="str">
        <f>IF(INDEX('ordem de passagem'!G$13:G$132,MATCH(ajuizamento!$AJ367,'ordem de passagem'!$A$13:$A$132))=0,"",INDEX('ordem de passagem'!G$13:G$132,MATCH(ajuizamento!$AJ367,'ordem de passagem'!$A$13:$A$132)))</f>
        <v/>
      </c>
      <c r="BI367" s="276"/>
      <c r="BJ367" s="276"/>
      <c r="BK367" s="277"/>
      <c r="BL367" s="74" t="str">
        <f>IF(AL367="","",AE367)</f>
        <v/>
      </c>
      <c r="BM367" s="162"/>
      <c r="BN367" s="162"/>
      <c r="BO367" s="162"/>
      <c r="BP367" s="162"/>
      <c r="BQ367" s="162"/>
      <c r="BR367" s="162"/>
      <c r="BS367" s="162"/>
      <c r="BT367" s="162"/>
      <c r="BU367" s="162"/>
      <c r="BV367" s="162"/>
      <c r="BW367" s="162"/>
      <c r="BX367" s="172"/>
      <c r="BY367" s="174" t="str">
        <f t="shared" si="1729"/>
        <v/>
      </c>
      <c r="BZ367" s="245" t="str">
        <f t="shared" si="1901"/>
        <v/>
      </c>
      <c r="CA367" s="263"/>
    </row>
    <row r="368" spans="1:79" ht="19.8" customHeight="1" x14ac:dyDescent="0.3">
      <c r="A368" s="154" t="str">
        <f t="shared" si="1730"/>
        <v>00:00:00,00</v>
      </c>
      <c r="B368" s="154" t="str">
        <f t="shared" si="1731"/>
        <v>00:00:00,00</v>
      </c>
      <c r="C368" s="154" t="str">
        <f t="shared" si="1732"/>
        <v>00:00:00,00</v>
      </c>
      <c r="D368" s="154" t="str">
        <f t="shared" si="1733"/>
        <v>00:00:00,00</v>
      </c>
      <c r="E368" s="154" t="str">
        <f t="shared" si="1734"/>
        <v>00:00:00,00</v>
      </c>
      <c r="F368" s="154" t="str">
        <f t="shared" si="1735"/>
        <v>00:00:00,00</v>
      </c>
      <c r="G368" s="154" t="str">
        <f t="shared" si="1736"/>
        <v>00:00:00,00</v>
      </c>
      <c r="H368" s="154" t="str">
        <f t="shared" si="1737"/>
        <v>00:00:00,00</v>
      </c>
      <c r="I368" s="154" t="str">
        <f t="shared" si="1738"/>
        <v>00:00:00,00</v>
      </c>
      <c r="J368" s="154" t="str">
        <f t="shared" si="1739"/>
        <v>00:00:00,00</v>
      </c>
      <c r="K368" s="154" t="str">
        <f t="shared" si="1740"/>
        <v>00:00:00,00</v>
      </c>
      <c r="L368" s="164">
        <f t="shared" si="1741"/>
        <v>0</v>
      </c>
      <c r="M368" s="164" t="str">
        <f t="shared" si="1742"/>
        <v>00</v>
      </c>
      <c r="N368" s="168">
        <f t="shared" si="1724"/>
        <v>0</v>
      </c>
      <c r="O368" s="164" t="str">
        <f t="shared" si="1743"/>
        <v/>
      </c>
      <c r="P368" s="171" t="str">
        <f t="shared" si="1725"/>
        <v>0:00,00</v>
      </c>
      <c r="Q368" s="171" t="str">
        <f t="shared" si="1726"/>
        <v>00:00,00</v>
      </c>
      <c r="R368" s="171" t="str">
        <f t="shared" si="1744"/>
        <v>00:00,</v>
      </c>
      <c r="S368" s="270"/>
      <c r="T368" s="270"/>
      <c r="U368" s="281"/>
      <c r="V368" s="281"/>
      <c r="W368" s="281"/>
      <c r="X368" s="281"/>
      <c r="Y368" s="264"/>
      <c r="Z368" s="264"/>
      <c r="AA368" s="264"/>
      <c r="AB368" s="264"/>
      <c r="AC368" s="65">
        <f t="shared" ref="AC368" si="1934">AJ367</f>
        <v>119</v>
      </c>
      <c r="AD368" s="65" t="str">
        <f t="shared" ref="AD368" si="1935">AK367</f>
        <v/>
      </c>
      <c r="AE368" s="65" t="s">
        <v>113</v>
      </c>
      <c r="AF368" s="246"/>
      <c r="AG368" s="246"/>
      <c r="AH368" s="246"/>
      <c r="AI368" s="244"/>
      <c r="AJ368" s="271"/>
      <c r="AK368" s="272"/>
      <c r="AL368" s="273"/>
      <c r="AM368" s="273"/>
      <c r="AN368" s="273"/>
      <c r="AO368" s="273"/>
      <c r="AP368" s="273"/>
      <c r="AQ368" s="273"/>
      <c r="AR368" s="273"/>
      <c r="AS368" s="274"/>
      <c r="AT368" s="274"/>
      <c r="AU368" s="274"/>
      <c r="AV368" s="274"/>
      <c r="AW368" s="274"/>
      <c r="AX368" s="274"/>
      <c r="AY368" s="274"/>
      <c r="AZ368" s="274"/>
      <c r="BA368" s="274"/>
      <c r="BB368" s="274"/>
      <c r="BC368" s="274"/>
      <c r="BD368" s="274"/>
      <c r="BE368" s="275"/>
      <c r="BF368" s="276"/>
      <c r="BG368" s="277"/>
      <c r="BH368" s="275"/>
      <c r="BI368" s="276"/>
      <c r="BJ368" s="276"/>
      <c r="BK368" s="277"/>
      <c r="BL368" s="74" t="str">
        <f>IF(AL367="","",AE368)</f>
        <v/>
      </c>
      <c r="BM368" s="163"/>
      <c r="BN368" s="163"/>
      <c r="BO368" s="163"/>
      <c r="BP368" s="163"/>
      <c r="BQ368" s="163"/>
      <c r="BR368" s="163"/>
      <c r="BS368" s="163"/>
      <c r="BT368" s="163"/>
      <c r="BU368" s="163"/>
      <c r="BV368" s="163"/>
      <c r="BW368" s="163"/>
      <c r="BX368" s="172"/>
      <c r="BY368" s="174" t="str">
        <f t="shared" si="1729"/>
        <v/>
      </c>
      <c r="BZ368" s="245"/>
      <c r="CA368" s="263"/>
    </row>
    <row r="369" spans="1:79" ht="19.8" customHeight="1" x14ac:dyDescent="0.3">
      <c r="A369" s="154" t="str">
        <f t="shared" si="1730"/>
        <v>00:00:00,00</v>
      </c>
      <c r="B369" s="154" t="str">
        <f t="shared" si="1731"/>
        <v>00:00:00,00</v>
      </c>
      <c r="C369" s="154" t="str">
        <f t="shared" si="1732"/>
        <v>00:00:00,00</v>
      </c>
      <c r="D369" s="154" t="str">
        <f t="shared" si="1733"/>
        <v>00:00:00,00</v>
      </c>
      <c r="E369" s="154" t="str">
        <f t="shared" si="1734"/>
        <v>00:00:00,00</v>
      </c>
      <c r="F369" s="154" t="str">
        <f t="shared" si="1735"/>
        <v>00:00:00,00</v>
      </c>
      <c r="G369" s="154" t="str">
        <f t="shared" si="1736"/>
        <v>00:00:00,00</v>
      </c>
      <c r="H369" s="154" t="str">
        <f t="shared" si="1737"/>
        <v>00:00:00,00</v>
      </c>
      <c r="I369" s="154" t="str">
        <f t="shared" si="1738"/>
        <v>00:00:00,00</v>
      </c>
      <c r="J369" s="154" t="str">
        <f t="shared" si="1739"/>
        <v>00:00:00,00</v>
      </c>
      <c r="K369" s="154" t="str">
        <f t="shared" si="1740"/>
        <v>00:00:00,00</v>
      </c>
      <c r="L369" s="164">
        <f t="shared" si="1741"/>
        <v>0</v>
      </c>
      <c r="M369" s="164" t="str">
        <f t="shared" si="1742"/>
        <v>00</v>
      </c>
      <c r="N369" s="168">
        <f t="shared" si="1724"/>
        <v>0</v>
      </c>
      <c r="O369" s="164" t="str">
        <f t="shared" si="1743"/>
        <v/>
      </c>
      <c r="P369" s="171" t="str">
        <f t="shared" si="1725"/>
        <v>0:00,00</v>
      </c>
      <c r="Q369" s="171" t="str">
        <f t="shared" si="1726"/>
        <v>00:00,00</v>
      </c>
      <c r="R369" s="171" t="str">
        <f t="shared" si="1744"/>
        <v>00:00,</v>
      </c>
      <c r="S369" s="270"/>
      <c r="T369" s="270"/>
      <c r="U369" s="281"/>
      <c r="V369" s="281"/>
      <c r="W369" s="281"/>
      <c r="X369" s="281"/>
      <c r="Y369" s="264"/>
      <c r="Z369" s="264"/>
      <c r="AA369" s="264"/>
      <c r="AB369" s="264"/>
      <c r="AC369" s="65">
        <f t="shared" ref="AC369" si="1936">AJ367</f>
        <v>119</v>
      </c>
      <c r="AD369" s="65" t="str">
        <f t="shared" ref="AD369" si="1937">AK367</f>
        <v/>
      </c>
      <c r="AE369" s="65" t="s">
        <v>114</v>
      </c>
      <c r="AF369" s="246"/>
      <c r="AG369" s="246"/>
      <c r="AH369" s="246"/>
      <c r="AI369" s="244"/>
      <c r="AJ369" s="271"/>
      <c r="AK369" s="272"/>
      <c r="AL369" s="273"/>
      <c r="AM369" s="273"/>
      <c r="AN369" s="273"/>
      <c r="AO369" s="273"/>
      <c r="AP369" s="273"/>
      <c r="AQ369" s="273"/>
      <c r="AR369" s="273"/>
      <c r="AS369" s="274"/>
      <c r="AT369" s="274"/>
      <c r="AU369" s="274"/>
      <c r="AV369" s="274"/>
      <c r="AW369" s="274"/>
      <c r="AX369" s="274"/>
      <c r="AY369" s="274"/>
      <c r="AZ369" s="274"/>
      <c r="BA369" s="274"/>
      <c r="BB369" s="274"/>
      <c r="BC369" s="274"/>
      <c r="BD369" s="274"/>
      <c r="BE369" s="278"/>
      <c r="BF369" s="279"/>
      <c r="BG369" s="280"/>
      <c r="BH369" s="278"/>
      <c r="BI369" s="279"/>
      <c r="BJ369" s="279"/>
      <c r="BK369" s="280"/>
      <c r="BL369" s="74" t="str">
        <f>IF(AL367="","",AE369)</f>
        <v/>
      </c>
      <c r="BM369" s="163"/>
      <c r="BN369" s="163"/>
      <c r="BO369" s="163"/>
      <c r="BP369" s="163"/>
      <c r="BQ369" s="163"/>
      <c r="BR369" s="163"/>
      <c r="BS369" s="163"/>
      <c r="BT369" s="163"/>
      <c r="BU369" s="163"/>
      <c r="BV369" s="163"/>
      <c r="BW369" s="163"/>
      <c r="BX369" s="172"/>
      <c r="BY369" s="174" t="str">
        <f t="shared" si="1729"/>
        <v/>
      </c>
      <c r="BZ369" s="245"/>
      <c r="CA369" s="263"/>
    </row>
    <row r="370" spans="1:79" ht="19.8" customHeight="1" x14ac:dyDescent="0.3">
      <c r="A370" s="154" t="str">
        <f t="shared" si="1730"/>
        <v>00:00:00,00</v>
      </c>
      <c r="B370" s="154" t="str">
        <f t="shared" si="1731"/>
        <v>00:00:00,00</v>
      </c>
      <c r="C370" s="154" t="str">
        <f t="shared" si="1732"/>
        <v>00:00:00,00</v>
      </c>
      <c r="D370" s="154" t="str">
        <f t="shared" si="1733"/>
        <v>00:00:00,00</v>
      </c>
      <c r="E370" s="154" t="str">
        <f t="shared" si="1734"/>
        <v>00:00:00,00</v>
      </c>
      <c r="F370" s="154" t="str">
        <f t="shared" si="1735"/>
        <v>00:00:00,00</v>
      </c>
      <c r="G370" s="154" t="str">
        <f t="shared" si="1736"/>
        <v>00:00:00,00</v>
      </c>
      <c r="H370" s="154" t="str">
        <f t="shared" si="1737"/>
        <v>00:00:00,00</v>
      </c>
      <c r="I370" s="154" t="str">
        <f t="shared" si="1738"/>
        <v>00:00:00,00</v>
      </c>
      <c r="J370" s="154" t="str">
        <f t="shared" si="1739"/>
        <v>00:00:00,00</v>
      </c>
      <c r="K370" s="154" t="str">
        <f t="shared" si="1740"/>
        <v>00:00:00,00</v>
      </c>
      <c r="L370" s="164">
        <f t="shared" si="1741"/>
        <v>0</v>
      </c>
      <c r="M370" s="164" t="str">
        <f t="shared" si="1742"/>
        <v>00</v>
      </c>
      <c r="N370" s="168">
        <f t="shared" si="1724"/>
        <v>0</v>
      </c>
      <c r="O370" s="164" t="str">
        <f t="shared" si="1743"/>
        <v/>
      </c>
      <c r="P370" s="171" t="str">
        <f t="shared" si="1725"/>
        <v>0:00,00</v>
      </c>
      <c r="Q370" s="171" t="str">
        <f t="shared" si="1726"/>
        <v>00:00,00</v>
      </c>
      <c r="R370" s="171" t="str">
        <f t="shared" si="1744"/>
        <v>00:00,</v>
      </c>
      <c r="S370" s="270" t="str">
        <f t="shared" ref="S370" si="1938">U370&amp;V370&amp;W370&amp;X370</f>
        <v/>
      </c>
      <c r="T370" s="270" t="str">
        <f>U370&amp;V370&amp;W370&amp;X370&amp;BE370&amp;BH370</f>
        <v/>
      </c>
      <c r="U370" s="281" t="str">
        <f t="shared" ref="U370" si="1939">IF(Y370="","",RANK(Y370,$Y$13:$Y$372,1))</f>
        <v/>
      </c>
      <c r="V370" s="281" t="str">
        <f t="shared" ref="V370" si="1940">IF(Z370="","",RANK(Z370,$Z$13:$Z$372,1))</f>
        <v/>
      </c>
      <c r="W370" s="281" t="str">
        <f t="shared" ref="W370" si="1941">IF(AA370="","",RANK(AA370,$AA$13:$AA$372,1))</f>
        <v/>
      </c>
      <c r="X370" s="281" t="str">
        <f t="shared" ref="X370" si="1942">IF(AB370="","",RANK(AB370,$AB$13:$AB$372,1))</f>
        <v/>
      </c>
      <c r="Y370" s="264" t="str">
        <f t="shared" ref="Y370:AB370" si="1943">IFERROR(IF(AND($BE370=Y$12,$BH370=Y$11),$BZ370,""),"")</f>
        <v/>
      </c>
      <c r="Z370" s="264" t="str">
        <f t="shared" si="1943"/>
        <v/>
      </c>
      <c r="AA370" s="264" t="str">
        <f t="shared" si="1943"/>
        <v/>
      </c>
      <c r="AB370" s="264" t="str">
        <f t="shared" si="1943"/>
        <v/>
      </c>
      <c r="AC370" s="65">
        <f t="shared" ref="AC370" si="1944">AJ370</f>
        <v>120</v>
      </c>
      <c r="AD370" s="65" t="str">
        <f t="shared" ref="AD370" si="1945">AK370</f>
        <v/>
      </c>
      <c r="AE370" s="65" t="s">
        <v>112</v>
      </c>
      <c r="AF370" s="246">
        <f t="shared" ref="AF370" si="1946">BY370</f>
        <v>0</v>
      </c>
      <c r="AG370" s="246">
        <f t="shared" ref="AG370" si="1947">BY371</f>
        <v>0</v>
      </c>
      <c r="AH370" s="246">
        <f t="shared" ref="AH370" si="1948">BY372</f>
        <v>0</v>
      </c>
      <c r="AI370" s="244">
        <f t="shared" ref="AI370" si="1949">IF(BZ370="",0,1)</f>
        <v>0</v>
      </c>
      <c r="AJ370" s="271">
        <v>120</v>
      </c>
      <c r="AK370" s="272" t="str">
        <f>IF(INDEX('ordem de passagem'!B$13:B$132,MATCH(ajuizamento!$AJ370,'ordem de passagem'!$A$13:$A$132))=0,"",INDEX('ordem de passagem'!B$13:B$132,MATCH(ajuizamento!$AJ370,'ordem de passagem'!$A$13:$A$132)))</f>
        <v/>
      </c>
      <c r="AL370" s="273" t="str">
        <f>IF(INDEX('ordem de passagem'!C$13:C$132,MATCH(ajuizamento!$AJ370,'ordem de passagem'!$A$13:$A$132))=0,"",INDEX('ordem de passagem'!C$13:C$132,MATCH(ajuizamento!$AJ370,'ordem de passagem'!$A$13:$A$132)))</f>
        <v/>
      </c>
      <c r="AM370" s="273"/>
      <c r="AN370" s="273"/>
      <c r="AO370" s="273"/>
      <c r="AP370" s="273"/>
      <c r="AQ370" s="273"/>
      <c r="AR370" s="273"/>
      <c r="AS370" s="274" t="str">
        <f>IF(INDEX('ordem de passagem'!D$13:D$132,MATCH(ajuizamento!$AJ370,'ordem de passagem'!$A$13:$A$132))=0,"",INDEX('ordem de passagem'!D$13:D$132,MATCH(ajuizamento!$AJ370,'ordem de passagem'!$A$13:$A$132)))</f>
        <v/>
      </c>
      <c r="AT370" s="274"/>
      <c r="AU370" s="274"/>
      <c r="AV370" s="274"/>
      <c r="AW370" s="274"/>
      <c r="AX370" s="274"/>
      <c r="AY370" s="274"/>
      <c r="AZ370" s="274" t="str">
        <f>IF(INDEX('ordem de passagem'!E$13:E$132,MATCH(ajuizamento!$AJ370,'ordem de passagem'!$A$13:$A$132))=0,"",INDEX('ordem de passagem'!E$13:E$132,MATCH(ajuizamento!$AJ370,'ordem de passagem'!$A$13:$A$132)))</f>
        <v/>
      </c>
      <c r="BA370" s="274"/>
      <c r="BB370" s="274"/>
      <c r="BC370" s="274"/>
      <c r="BD370" s="274"/>
      <c r="BE370" s="275" t="str">
        <f>IF(INDEX('ordem de passagem'!F$13:F$132,MATCH(ajuizamento!$AJ370,'ordem de passagem'!$A$13:$A$132))=0,"",INDEX('ordem de passagem'!F$13:F$132,MATCH(ajuizamento!$AJ370,'ordem de passagem'!$A$13:$A$132)))</f>
        <v/>
      </c>
      <c r="BF370" s="276"/>
      <c r="BG370" s="277"/>
      <c r="BH370" s="275" t="str">
        <f>IF(INDEX('ordem de passagem'!G$13:G$132,MATCH(ajuizamento!$AJ370,'ordem de passagem'!$A$13:$A$132))=0,"",INDEX('ordem de passagem'!G$13:G$132,MATCH(ajuizamento!$AJ370,'ordem de passagem'!$A$13:$A$132)))</f>
        <v/>
      </c>
      <c r="BI370" s="276"/>
      <c r="BJ370" s="276"/>
      <c r="BK370" s="277"/>
      <c r="BL370" s="74" t="str">
        <f>IF(AL370="","",AE370)</f>
        <v/>
      </c>
      <c r="BM370" s="162"/>
      <c r="BN370" s="162"/>
      <c r="BO370" s="162"/>
      <c r="BP370" s="162"/>
      <c r="BQ370" s="162"/>
      <c r="BR370" s="162"/>
      <c r="BS370" s="162"/>
      <c r="BT370" s="162"/>
      <c r="BU370" s="162"/>
      <c r="BV370" s="162"/>
      <c r="BW370" s="162"/>
      <c r="BX370" s="172"/>
      <c r="BY370" s="174"/>
      <c r="BZ370" s="245" t="str">
        <f t="shared" si="1901"/>
        <v/>
      </c>
      <c r="CA370" s="263"/>
    </row>
    <row r="371" spans="1:79" ht="19.8" customHeight="1" x14ac:dyDescent="0.3">
      <c r="A371" s="154" t="str">
        <f t="shared" si="1730"/>
        <v>00:00:00,00</v>
      </c>
      <c r="B371" s="154" t="str">
        <f t="shared" si="1731"/>
        <v>00:00:00,00</v>
      </c>
      <c r="C371" s="154" t="str">
        <f t="shared" si="1732"/>
        <v>00:00:00,00</v>
      </c>
      <c r="D371" s="154" t="str">
        <f t="shared" si="1733"/>
        <v>00:00:00,00</v>
      </c>
      <c r="E371" s="154" t="str">
        <f t="shared" si="1734"/>
        <v>00:00:00,00</v>
      </c>
      <c r="F371" s="154" t="str">
        <f t="shared" si="1735"/>
        <v>00:00:00,00</v>
      </c>
      <c r="G371" s="154" t="str">
        <f t="shared" si="1736"/>
        <v>00:00:00,00</v>
      </c>
      <c r="H371" s="154" t="str">
        <f t="shared" si="1737"/>
        <v>00:00:00,00</v>
      </c>
      <c r="I371" s="154" t="str">
        <f t="shared" si="1738"/>
        <v>00:00:00,00</v>
      </c>
      <c r="J371" s="154" t="str">
        <f t="shared" si="1739"/>
        <v>00:00:00,00</v>
      </c>
      <c r="K371" s="154" t="str">
        <f t="shared" si="1740"/>
        <v>00:00:00,00</v>
      </c>
      <c r="L371" s="164">
        <f t="shared" si="1741"/>
        <v>0</v>
      </c>
      <c r="M371" s="164" t="str">
        <f t="shared" si="1742"/>
        <v>00</v>
      </c>
      <c r="N371" s="168">
        <f t="shared" si="1724"/>
        <v>0</v>
      </c>
      <c r="O371" s="164" t="str">
        <f t="shared" si="1743"/>
        <v/>
      </c>
      <c r="P371" s="171" t="str">
        <f t="shared" si="1725"/>
        <v>0:00,00</v>
      </c>
      <c r="Q371" s="171" t="str">
        <f t="shared" si="1726"/>
        <v>00:00,00</v>
      </c>
      <c r="R371" s="171" t="str">
        <f t="shared" si="1744"/>
        <v>00:00,</v>
      </c>
      <c r="S371" s="270"/>
      <c r="T371" s="270"/>
      <c r="U371" s="281"/>
      <c r="V371" s="281"/>
      <c r="W371" s="281"/>
      <c r="X371" s="281"/>
      <c r="Y371" s="264"/>
      <c r="Z371" s="264"/>
      <c r="AA371" s="264"/>
      <c r="AB371" s="264"/>
      <c r="AC371" s="65">
        <f t="shared" ref="AC371" si="1950">AJ370</f>
        <v>120</v>
      </c>
      <c r="AD371" s="65" t="str">
        <f t="shared" ref="AD371" si="1951">AK370</f>
        <v/>
      </c>
      <c r="AE371" s="65" t="s">
        <v>113</v>
      </c>
      <c r="AF371" s="246"/>
      <c r="AG371" s="246"/>
      <c r="AH371" s="246"/>
      <c r="AI371" s="244"/>
      <c r="AJ371" s="271"/>
      <c r="AK371" s="272"/>
      <c r="AL371" s="273"/>
      <c r="AM371" s="273"/>
      <c r="AN371" s="273"/>
      <c r="AO371" s="273"/>
      <c r="AP371" s="273"/>
      <c r="AQ371" s="273"/>
      <c r="AR371" s="273"/>
      <c r="AS371" s="274"/>
      <c r="AT371" s="274"/>
      <c r="AU371" s="274"/>
      <c r="AV371" s="274"/>
      <c r="AW371" s="274"/>
      <c r="AX371" s="274"/>
      <c r="AY371" s="274"/>
      <c r="AZ371" s="274"/>
      <c r="BA371" s="274"/>
      <c r="BB371" s="274"/>
      <c r="BC371" s="274"/>
      <c r="BD371" s="274"/>
      <c r="BE371" s="275"/>
      <c r="BF371" s="276"/>
      <c r="BG371" s="277"/>
      <c r="BH371" s="275"/>
      <c r="BI371" s="276"/>
      <c r="BJ371" s="276"/>
      <c r="BK371" s="277"/>
      <c r="BL371" s="74" t="str">
        <f>IF(AL370="","",AE371)</f>
        <v/>
      </c>
      <c r="BM371" s="163"/>
      <c r="BN371" s="163"/>
      <c r="BO371" s="163"/>
      <c r="BP371" s="163"/>
      <c r="BQ371" s="163"/>
      <c r="BR371" s="163"/>
      <c r="BS371" s="163"/>
      <c r="BT371" s="163"/>
      <c r="BU371" s="163"/>
      <c r="BV371" s="163"/>
      <c r="BW371" s="163"/>
      <c r="BX371" s="172"/>
      <c r="BY371" s="174"/>
      <c r="BZ371" s="245"/>
      <c r="CA371" s="263"/>
    </row>
    <row r="372" spans="1:79" ht="19.8" customHeight="1" x14ac:dyDescent="0.3">
      <c r="A372" s="154" t="str">
        <f t="shared" si="1730"/>
        <v>00:00:00,00</v>
      </c>
      <c r="B372" s="154" t="str">
        <f t="shared" si="1731"/>
        <v>00:00:00,00</v>
      </c>
      <c r="C372" s="154" t="str">
        <f t="shared" si="1732"/>
        <v>00:00:00,00</v>
      </c>
      <c r="D372" s="154" t="str">
        <f t="shared" si="1733"/>
        <v>00:00:00,00</v>
      </c>
      <c r="E372" s="154" t="str">
        <f t="shared" si="1734"/>
        <v>00:00:00,00</v>
      </c>
      <c r="F372" s="154" t="str">
        <f t="shared" si="1735"/>
        <v>00:00:00,00</v>
      </c>
      <c r="G372" s="154" t="str">
        <f t="shared" si="1736"/>
        <v>00:00:00,00</v>
      </c>
      <c r="H372" s="154" t="str">
        <f t="shared" si="1737"/>
        <v>00:00:00,00</v>
      </c>
      <c r="I372" s="154" t="str">
        <f t="shared" si="1738"/>
        <v>00:00:00,00</v>
      </c>
      <c r="J372" s="154" t="str">
        <f t="shared" si="1739"/>
        <v>00:00:00,00</v>
      </c>
      <c r="K372" s="154" t="str">
        <f t="shared" si="1740"/>
        <v>00:00:00,00</v>
      </c>
      <c r="L372" s="164">
        <f t="shared" si="1741"/>
        <v>0</v>
      </c>
      <c r="M372" s="164" t="str">
        <f t="shared" si="1742"/>
        <v>00</v>
      </c>
      <c r="N372" s="168">
        <f t="shared" si="1724"/>
        <v>0</v>
      </c>
      <c r="O372" s="164" t="str">
        <f t="shared" si="1743"/>
        <v/>
      </c>
      <c r="P372" s="171" t="str">
        <f t="shared" si="1725"/>
        <v>0:00,00</v>
      </c>
      <c r="Q372" s="171" t="str">
        <f t="shared" si="1726"/>
        <v>00:00,00</v>
      </c>
      <c r="R372" s="171" t="str">
        <f t="shared" si="1744"/>
        <v>00:00,</v>
      </c>
      <c r="S372" s="270"/>
      <c r="T372" s="270"/>
      <c r="U372" s="281"/>
      <c r="V372" s="281"/>
      <c r="W372" s="281"/>
      <c r="X372" s="281"/>
      <c r="Y372" s="264"/>
      <c r="Z372" s="264"/>
      <c r="AA372" s="264"/>
      <c r="AB372" s="264"/>
      <c r="AC372" s="65">
        <f t="shared" ref="AC372" si="1952">AJ370</f>
        <v>120</v>
      </c>
      <c r="AD372" s="65" t="str">
        <f t="shared" ref="AD372" si="1953">AK370</f>
        <v/>
      </c>
      <c r="AE372" s="65" t="s">
        <v>114</v>
      </c>
      <c r="AF372" s="246"/>
      <c r="AG372" s="246"/>
      <c r="AH372" s="246"/>
      <c r="AI372" s="244"/>
      <c r="AJ372" s="271"/>
      <c r="AK372" s="272"/>
      <c r="AL372" s="273"/>
      <c r="AM372" s="273"/>
      <c r="AN372" s="273"/>
      <c r="AO372" s="273"/>
      <c r="AP372" s="273"/>
      <c r="AQ372" s="273"/>
      <c r="AR372" s="273"/>
      <c r="AS372" s="274"/>
      <c r="AT372" s="274"/>
      <c r="AU372" s="274"/>
      <c r="AV372" s="274"/>
      <c r="AW372" s="274"/>
      <c r="AX372" s="274"/>
      <c r="AY372" s="274"/>
      <c r="AZ372" s="274"/>
      <c r="BA372" s="274"/>
      <c r="BB372" s="274"/>
      <c r="BC372" s="274"/>
      <c r="BD372" s="274"/>
      <c r="BE372" s="278"/>
      <c r="BF372" s="279"/>
      <c r="BG372" s="280"/>
      <c r="BH372" s="278"/>
      <c r="BI372" s="279"/>
      <c r="BJ372" s="279"/>
      <c r="BK372" s="280"/>
      <c r="BL372" s="74" t="str">
        <f>IF(AL370="","",AE372)</f>
        <v/>
      </c>
      <c r="BM372" s="155"/>
      <c r="BN372" s="155"/>
      <c r="BO372" s="155"/>
      <c r="BP372" s="155"/>
      <c r="BQ372" s="155"/>
      <c r="BR372" s="155"/>
      <c r="BS372" s="155"/>
      <c r="BT372" s="155"/>
      <c r="BU372" s="155"/>
      <c r="BV372" s="155"/>
      <c r="BW372" s="155"/>
      <c r="BX372" s="172"/>
      <c r="BY372" s="174"/>
      <c r="BZ372" s="245"/>
      <c r="CA372" s="263"/>
    </row>
    <row r="373" spans="1:79" ht="19.8" hidden="1" customHeight="1" x14ac:dyDescent="0.3"/>
    <row r="374" spans="1:79" ht="19.8" hidden="1" customHeight="1" x14ac:dyDescent="0.3"/>
    <row r="375" spans="1:79" ht="19.8" hidden="1" customHeight="1" x14ac:dyDescent="0.3"/>
    <row r="376" spans="1:79" ht="19.8" hidden="1" customHeight="1" x14ac:dyDescent="0.3"/>
    <row r="377" spans="1:79" ht="19.8" hidden="1" customHeight="1" x14ac:dyDescent="0.3"/>
    <row r="378" spans="1:79" ht="19.8" hidden="1" customHeight="1" x14ac:dyDescent="0.3"/>
    <row r="379" spans="1:79" ht="19.8" hidden="1" customHeight="1" x14ac:dyDescent="0.3"/>
    <row r="380" spans="1:79" ht="19.8" hidden="1" customHeight="1" x14ac:dyDescent="0.3"/>
    <row r="381" spans="1:79" ht="19.8" hidden="1" customHeight="1" x14ac:dyDescent="0.3"/>
    <row r="382" spans="1:79" ht="19.8" hidden="1" customHeight="1" x14ac:dyDescent="0.3"/>
    <row r="383" spans="1:79" ht="19.8" hidden="1" customHeight="1" x14ac:dyDescent="0.3"/>
    <row r="384" spans="1:79" ht="19.8" hidden="1" customHeight="1" x14ac:dyDescent="0.3"/>
    <row r="385" ht="19.8" hidden="1" customHeight="1" x14ac:dyDescent="0.3"/>
    <row r="386" ht="19.8" hidden="1" customHeight="1" x14ac:dyDescent="0.3"/>
    <row r="387" ht="19.8" hidden="1" customHeight="1" x14ac:dyDescent="0.3"/>
    <row r="388" ht="19.8" hidden="1" customHeight="1" x14ac:dyDescent="0.3"/>
    <row r="389" ht="19.8" hidden="1" customHeight="1" x14ac:dyDescent="0.3"/>
    <row r="390" ht="19.8" hidden="1" customHeight="1" x14ac:dyDescent="0.3"/>
    <row r="391" ht="19.8" hidden="1" customHeight="1" x14ac:dyDescent="0.3"/>
    <row r="392" ht="19.8" hidden="1" customHeight="1" x14ac:dyDescent="0.3"/>
    <row r="393" ht="19.8" hidden="1" customHeight="1" x14ac:dyDescent="0.3"/>
    <row r="394" ht="19.8" hidden="1" customHeight="1" x14ac:dyDescent="0.3"/>
    <row r="395" ht="19.8" hidden="1" customHeight="1" x14ac:dyDescent="0.3"/>
    <row r="396" ht="19.8" hidden="1" customHeight="1" x14ac:dyDescent="0.3"/>
    <row r="397" ht="19.8" hidden="1" customHeight="1" x14ac:dyDescent="0.3"/>
    <row r="398" ht="19.8" hidden="1" customHeight="1" x14ac:dyDescent="0.3"/>
    <row r="399" ht="19.8" hidden="1" customHeight="1" x14ac:dyDescent="0.3"/>
    <row r="400" ht="19.8" hidden="1" customHeight="1" x14ac:dyDescent="0.3"/>
    <row r="401" ht="19.8" hidden="1" customHeight="1" x14ac:dyDescent="0.3"/>
    <row r="402" ht="19.8" hidden="1" customHeight="1" x14ac:dyDescent="0.3"/>
    <row r="403" ht="19.8" hidden="1" customHeight="1" x14ac:dyDescent="0.3"/>
    <row r="404" ht="19.8" hidden="1" customHeight="1" x14ac:dyDescent="0.3"/>
    <row r="405" ht="19.8" hidden="1" customHeight="1" x14ac:dyDescent="0.3"/>
    <row r="406" ht="19.8" hidden="1" customHeight="1" x14ac:dyDescent="0.3"/>
    <row r="407" ht="19.8" hidden="1" customHeight="1" x14ac:dyDescent="0.3"/>
    <row r="408" ht="19.8" hidden="1" customHeight="1" x14ac:dyDescent="0.3"/>
    <row r="409" ht="19.8" hidden="1" customHeight="1" x14ac:dyDescent="0.3"/>
    <row r="410" ht="19.8" hidden="1" customHeight="1" x14ac:dyDescent="0.3"/>
    <row r="411" ht="19.8" hidden="1" customHeight="1" x14ac:dyDescent="0.3"/>
    <row r="412" ht="19.8" hidden="1" customHeight="1" x14ac:dyDescent="0.3"/>
    <row r="413" ht="19.8" hidden="1" customHeight="1" x14ac:dyDescent="0.3"/>
    <row r="414" ht="19.8" hidden="1" customHeight="1" x14ac:dyDescent="0.3"/>
    <row r="415" ht="19.8" hidden="1" customHeight="1" x14ac:dyDescent="0.3"/>
    <row r="416" ht="19.8" hidden="1" customHeight="1" x14ac:dyDescent="0.3"/>
    <row r="417" ht="19.8" hidden="1" customHeight="1" x14ac:dyDescent="0.3"/>
    <row r="418" ht="19.8" hidden="1" customHeight="1" x14ac:dyDescent="0.3"/>
    <row r="419" ht="19.8" hidden="1" customHeight="1" x14ac:dyDescent="0.3"/>
    <row r="420" ht="19.8" hidden="1" customHeight="1" x14ac:dyDescent="0.3"/>
    <row r="421" ht="19.8" hidden="1" customHeight="1" x14ac:dyDescent="0.3"/>
    <row r="422" ht="19.8" hidden="1" customHeight="1" x14ac:dyDescent="0.3"/>
    <row r="423" ht="19.8" hidden="1" customHeight="1" x14ac:dyDescent="0.3"/>
    <row r="424" ht="19.8" hidden="1" customHeight="1" x14ac:dyDescent="0.3"/>
    <row r="425" ht="19.8" hidden="1" customHeight="1" x14ac:dyDescent="0.3"/>
    <row r="426" ht="19.8" hidden="1" customHeight="1" x14ac:dyDescent="0.3"/>
    <row r="427" ht="19.8" hidden="1" customHeight="1" x14ac:dyDescent="0.3"/>
    <row r="428" ht="19.8" hidden="1" customHeight="1" x14ac:dyDescent="0.3"/>
    <row r="429" ht="19.8" hidden="1" customHeight="1" x14ac:dyDescent="0.3"/>
    <row r="430" ht="19.8" hidden="1" customHeight="1" x14ac:dyDescent="0.3"/>
    <row r="431" ht="19.8" hidden="1" customHeight="1" x14ac:dyDescent="0.3"/>
    <row r="432" ht="19.8" hidden="1" customHeight="1" x14ac:dyDescent="0.3"/>
    <row r="433" ht="19.8" hidden="1" customHeight="1" x14ac:dyDescent="0.3"/>
    <row r="434" ht="19.8" hidden="1" customHeight="1" x14ac:dyDescent="0.3"/>
    <row r="435" ht="19.8" hidden="1" customHeight="1" x14ac:dyDescent="0.3"/>
    <row r="436" ht="19.8" hidden="1" customHeight="1" x14ac:dyDescent="0.3"/>
    <row r="437" ht="19.8" hidden="1" customHeight="1" x14ac:dyDescent="0.3"/>
    <row r="438" ht="19.8" hidden="1" customHeight="1" x14ac:dyDescent="0.3"/>
    <row r="439" ht="19.8" hidden="1" customHeight="1" x14ac:dyDescent="0.3"/>
    <row r="440" ht="19.8" hidden="1" customHeight="1" x14ac:dyDescent="0.3"/>
    <row r="441" ht="19.8" hidden="1" customHeight="1" x14ac:dyDescent="0.3"/>
    <row r="442" ht="19.8" hidden="1" customHeight="1" x14ac:dyDescent="0.3"/>
    <row r="443" ht="19.8" hidden="1" customHeight="1" x14ac:dyDescent="0.3"/>
    <row r="444" ht="19.8" hidden="1" customHeight="1" x14ac:dyDescent="0.3"/>
    <row r="445" ht="19.8" hidden="1" customHeight="1" x14ac:dyDescent="0.3"/>
    <row r="446" ht="19.8" hidden="1" customHeight="1" x14ac:dyDescent="0.3"/>
    <row r="447" ht="19.8" hidden="1" customHeight="1" x14ac:dyDescent="0.3"/>
    <row r="448" ht="19.8" hidden="1" customHeight="1" x14ac:dyDescent="0.3"/>
    <row r="449" ht="19.8" hidden="1" customHeight="1" x14ac:dyDescent="0.3"/>
    <row r="450" ht="19.8" hidden="1" customHeight="1" x14ac:dyDescent="0.3"/>
    <row r="451" ht="19.8" hidden="1" customHeight="1" x14ac:dyDescent="0.3"/>
    <row r="452" ht="19.8" hidden="1" customHeight="1" x14ac:dyDescent="0.3"/>
    <row r="453" ht="19.8" hidden="1" customHeight="1" x14ac:dyDescent="0.3"/>
    <row r="454" ht="19.8" hidden="1" customHeight="1" x14ac:dyDescent="0.3"/>
    <row r="455" ht="19.8" hidden="1" customHeight="1" x14ac:dyDescent="0.3"/>
    <row r="456" ht="19.8" hidden="1" customHeight="1" x14ac:dyDescent="0.3"/>
    <row r="457" ht="19.8" hidden="1" customHeight="1" x14ac:dyDescent="0.3"/>
    <row r="458" ht="19.8" hidden="1" customHeight="1" x14ac:dyDescent="0.3"/>
    <row r="459" ht="19.8" hidden="1" customHeight="1" x14ac:dyDescent="0.3"/>
    <row r="460" ht="19.8" hidden="1" customHeight="1" x14ac:dyDescent="0.3"/>
    <row r="461" ht="19.8" hidden="1" customHeight="1" x14ac:dyDescent="0.3"/>
    <row r="462" ht="19.8" hidden="1" customHeight="1" x14ac:dyDescent="0.3"/>
    <row r="463" ht="19.8" hidden="1" customHeight="1" x14ac:dyDescent="0.3"/>
    <row r="464" ht="19.8" hidden="1" customHeight="1" x14ac:dyDescent="0.3"/>
    <row r="465" ht="19.8" hidden="1" customHeight="1" x14ac:dyDescent="0.3"/>
    <row r="466" ht="19.8" hidden="1" customHeight="1" x14ac:dyDescent="0.3"/>
    <row r="467" ht="19.8" hidden="1" customHeight="1" x14ac:dyDescent="0.3"/>
    <row r="468" ht="19.8" hidden="1" customHeight="1" x14ac:dyDescent="0.3"/>
    <row r="469" ht="19.8" hidden="1" customHeight="1" x14ac:dyDescent="0.3"/>
    <row r="470" ht="19.8" hidden="1" customHeight="1" x14ac:dyDescent="0.3"/>
    <row r="471" ht="19.8" hidden="1" customHeight="1" x14ac:dyDescent="0.3"/>
    <row r="472" ht="19.8" hidden="1" customHeight="1" x14ac:dyDescent="0.3"/>
    <row r="473" ht="19.8" hidden="1" customHeight="1" x14ac:dyDescent="0.3"/>
    <row r="474" ht="19.8" hidden="1" customHeight="1" x14ac:dyDescent="0.3"/>
    <row r="475" ht="19.8" hidden="1" customHeight="1" x14ac:dyDescent="0.3"/>
    <row r="476" ht="19.8" hidden="1" customHeight="1" x14ac:dyDescent="0.3"/>
    <row r="477" ht="19.8" hidden="1" customHeight="1" x14ac:dyDescent="0.3"/>
    <row r="478" ht="19.8" hidden="1" customHeight="1" x14ac:dyDescent="0.3"/>
    <row r="479" ht="19.8" hidden="1" customHeight="1" x14ac:dyDescent="0.3"/>
    <row r="480" ht="19.8" hidden="1" customHeight="1" x14ac:dyDescent="0.3"/>
    <row r="481" ht="19.8" hidden="1" customHeight="1" x14ac:dyDescent="0.3"/>
    <row r="482" ht="19.8" hidden="1" customHeight="1" x14ac:dyDescent="0.3"/>
    <row r="483" ht="19.8" hidden="1" customHeight="1" x14ac:dyDescent="0.3"/>
    <row r="484" ht="19.8" hidden="1" customHeight="1" x14ac:dyDescent="0.3"/>
    <row r="485" ht="19.8" hidden="1" customHeight="1" x14ac:dyDescent="0.3"/>
    <row r="486" ht="19.8" hidden="1" customHeight="1" x14ac:dyDescent="0.3"/>
    <row r="487" ht="19.8" hidden="1" customHeight="1" x14ac:dyDescent="0.3"/>
    <row r="488" ht="19.8" hidden="1" customHeight="1" x14ac:dyDescent="0.3"/>
    <row r="489" ht="19.8" hidden="1" customHeight="1" x14ac:dyDescent="0.3"/>
    <row r="490" ht="19.8" hidden="1" customHeight="1" x14ac:dyDescent="0.3"/>
    <row r="491" ht="19.8" hidden="1" customHeight="1" x14ac:dyDescent="0.3"/>
    <row r="492" ht="19.8" hidden="1" customHeight="1" x14ac:dyDescent="0.3"/>
    <row r="493" ht="19.8" hidden="1" customHeight="1" x14ac:dyDescent="0.3"/>
    <row r="494" ht="19.8" hidden="1" customHeight="1" x14ac:dyDescent="0.3"/>
    <row r="495" ht="19.8" hidden="1" customHeight="1" x14ac:dyDescent="0.3"/>
    <row r="496" ht="19.8" hidden="1" customHeight="1" x14ac:dyDescent="0.3"/>
    <row r="497" ht="19.8" hidden="1" customHeight="1" x14ac:dyDescent="0.3"/>
    <row r="498" ht="19.8" hidden="1" customHeight="1" x14ac:dyDescent="0.3"/>
    <row r="499" ht="19.8" hidden="1" customHeight="1" x14ac:dyDescent="0.3"/>
    <row r="500" ht="19.8" hidden="1" customHeight="1" x14ac:dyDescent="0.3"/>
    <row r="501" ht="19.8" hidden="1" customHeight="1" x14ac:dyDescent="0.3"/>
    <row r="502" ht="19.8" hidden="1" customHeight="1" x14ac:dyDescent="0.3"/>
    <row r="503" ht="19.8" hidden="1" customHeight="1" x14ac:dyDescent="0.3"/>
    <row r="504" ht="19.8" hidden="1" customHeight="1" x14ac:dyDescent="0.3"/>
    <row r="505" ht="19.8" hidden="1" customHeight="1" x14ac:dyDescent="0.3"/>
    <row r="506" ht="19.8" hidden="1" customHeight="1" x14ac:dyDescent="0.3"/>
    <row r="507" ht="19.8" hidden="1" customHeight="1" x14ac:dyDescent="0.3"/>
    <row r="508" ht="19.8" hidden="1" customHeight="1" x14ac:dyDescent="0.3"/>
    <row r="509" ht="19.8" hidden="1" customHeight="1" x14ac:dyDescent="0.3"/>
    <row r="510" ht="19.8" hidden="1" customHeight="1" x14ac:dyDescent="0.3"/>
    <row r="511" ht="19.8" hidden="1" customHeight="1" x14ac:dyDescent="0.3"/>
    <row r="512" ht="19.8" hidden="1" customHeight="1" x14ac:dyDescent="0.3"/>
    <row r="513" ht="19.8" hidden="1" customHeight="1" x14ac:dyDescent="0.3"/>
    <row r="514" ht="19.8" hidden="1" customHeight="1" x14ac:dyDescent="0.3"/>
    <row r="515" ht="19.8" hidden="1" customHeight="1" x14ac:dyDescent="0.3"/>
    <row r="516" ht="19.8" hidden="1" customHeight="1" x14ac:dyDescent="0.3"/>
    <row r="517" ht="19.8" hidden="1" customHeight="1" x14ac:dyDescent="0.3"/>
    <row r="518" ht="19.8" hidden="1" customHeight="1" x14ac:dyDescent="0.3"/>
    <row r="519" ht="19.8" hidden="1" customHeight="1" x14ac:dyDescent="0.3"/>
    <row r="520" ht="19.8" hidden="1" customHeight="1" x14ac:dyDescent="0.3"/>
    <row r="521" ht="19.8" hidden="1" customHeight="1" x14ac:dyDescent="0.3"/>
    <row r="522" ht="19.8" hidden="1" customHeight="1" x14ac:dyDescent="0.3"/>
    <row r="523" ht="19.8" hidden="1" customHeight="1" x14ac:dyDescent="0.3"/>
    <row r="524" ht="19.8" hidden="1" customHeight="1" x14ac:dyDescent="0.3"/>
    <row r="525" ht="19.8" hidden="1" customHeight="1" x14ac:dyDescent="0.3"/>
    <row r="526" ht="19.8" hidden="1" customHeight="1" x14ac:dyDescent="0.3"/>
    <row r="527" ht="19.8" hidden="1" customHeight="1" x14ac:dyDescent="0.3"/>
    <row r="528" ht="19.8" hidden="1" customHeight="1" x14ac:dyDescent="0.3"/>
    <row r="529" ht="19.8" hidden="1" customHeight="1" x14ac:dyDescent="0.3"/>
    <row r="530" ht="19.8" hidden="1" customHeight="1" x14ac:dyDescent="0.3"/>
    <row r="531" ht="19.8" hidden="1" customHeight="1" x14ac:dyDescent="0.3"/>
    <row r="532" ht="19.8" hidden="1" customHeight="1" x14ac:dyDescent="0.3"/>
    <row r="533" ht="19.8" hidden="1" customHeight="1" x14ac:dyDescent="0.3"/>
    <row r="534" ht="19.8" hidden="1" customHeight="1" x14ac:dyDescent="0.3"/>
    <row r="535" ht="19.8" hidden="1" customHeight="1" x14ac:dyDescent="0.3"/>
    <row r="536" ht="19.8" hidden="1" customHeight="1" x14ac:dyDescent="0.3"/>
    <row r="537" ht="19.8" hidden="1" customHeight="1" x14ac:dyDescent="0.3"/>
    <row r="538" ht="19.8" hidden="1" customHeight="1" x14ac:dyDescent="0.3"/>
    <row r="539" ht="19.8" hidden="1" customHeight="1" x14ac:dyDescent="0.3"/>
    <row r="540" ht="19.8" hidden="1" customHeight="1" x14ac:dyDescent="0.3"/>
    <row r="541" ht="19.8" hidden="1" customHeight="1" x14ac:dyDescent="0.3"/>
    <row r="542" ht="19.8" hidden="1" customHeight="1" x14ac:dyDescent="0.3"/>
    <row r="543" ht="19.8" hidden="1" customHeight="1" x14ac:dyDescent="0.3"/>
    <row r="544" ht="19.8" hidden="1" customHeight="1" x14ac:dyDescent="0.3"/>
    <row r="545" ht="19.8" hidden="1" customHeight="1" x14ac:dyDescent="0.3"/>
    <row r="546" ht="19.8" hidden="1" customHeight="1" x14ac:dyDescent="0.3"/>
  </sheetData>
  <sheetProtection algorithmName="SHA-512" hashValue="9y/G6YgPvk89h49OIqkvjduE/6tuHRf6rhJ8btQJ66xzyVoVd12W7d9SwWQfn1/AIjsKB6j+v3eAdZ/bM+Y01Q==" saltValue="sdWLPR5SBUGN7av1G/DQaw==" spinCount="100000" sheet="1" objects="1" scenarios="1" selectLockedCells="1"/>
  <mergeCells count="2785">
    <mergeCell ref="AA157:AA159"/>
    <mergeCell ref="AB157:AB159"/>
    <mergeCell ref="AJ157:AJ159"/>
    <mergeCell ref="X25:X27"/>
    <mergeCell ref="CA8:CA9"/>
    <mergeCell ref="CA5:CA7"/>
    <mergeCell ref="CA16:CA18"/>
    <mergeCell ref="CA13:CA15"/>
    <mergeCell ref="CA19:CA21"/>
    <mergeCell ref="CA22:CA24"/>
    <mergeCell ref="CA25:CA27"/>
    <mergeCell ref="CA28:CA30"/>
    <mergeCell ref="X13:X15"/>
    <mergeCell ref="T151:T153"/>
    <mergeCell ref="U151:U153"/>
    <mergeCell ref="V151:V153"/>
    <mergeCell ref="W151:W153"/>
    <mergeCell ref="X151:X153"/>
    <mergeCell ref="Y151:Y153"/>
    <mergeCell ref="Z151:Z153"/>
    <mergeCell ref="AA151:AA153"/>
    <mergeCell ref="AB151:AB153"/>
    <mergeCell ref="AJ151:AJ153"/>
    <mergeCell ref="AK151:AK153"/>
    <mergeCell ref="AL151:AR153"/>
    <mergeCell ref="AS151:AY153"/>
    <mergeCell ref="AZ151:BD153"/>
    <mergeCell ref="BE31:BG33"/>
    <mergeCell ref="BH31:BK33"/>
    <mergeCell ref="BE151:BG153"/>
    <mergeCell ref="BH151:BK153"/>
    <mergeCell ref="BE139:BG141"/>
    <mergeCell ref="BH139:BK141"/>
    <mergeCell ref="T145:T147"/>
    <mergeCell ref="U145:U147"/>
    <mergeCell ref="V145:V147"/>
    <mergeCell ref="W145:W147"/>
    <mergeCell ref="X145:X147"/>
    <mergeCell ref="Y145:Y147"/>
    <mergeCell ref="Z145:Z147"/>
    <mergeCell ref="AA145:AA147"/>
    <mergeCell ref="AB145:AB147"/>
    <mergeCell ref="AJ145:AJ147"/>
    <mergeCell ref="AK145:AK147"/>
    <mergeCell ref="AL145:AR147"/>
    <mergeCell ref="AS145:AY147"/>
    <mergeCell ref="AZ145:BD147"/>
    <mergeCell ref="BE145:BG147"/>
    <mergeCell ref="BH145:BK147"/>
    <mergeCell ref="AF136:AF138"/>
    <mergeCell ref="AG136:AG138"/>
    <mergeCell ref="AH136:AH138"/>
    <mergeCell ref="T139:T141"/>
    <mergeCell ref="U139:U141"/>
    <mergeCell ref="V139:V141"/>
    <mergeCell ref="W139:W141"/>
    <mergeCell ref="X139:X141"/>
    <mergeCell ref="Y139:Y141"/>
    <mergeCell ref="Z139:Z141"/>
    <mergeCell ref="AA139:AA141"/>
    <mergeCell ref="AB139:AB141"/>
    <mergeCell ref="AJ139:AJ141"/>
    <mergeCell ref="AK139:AK141"/>
    <mergeCell ref="AL139:AR141"/>
    <mergeCell ref="AS139:AY141"/>
    <mergeCell ref="AZ139:BD141"/>
    <mergeCell ref="T127:T129"/>
    <mergeCell ref="U127:U129"/>
    <mergeCell ref="V127:V129"/>
    <mergeCell ref="W127:W129"/>
    <mergeCell ref="X127:X129"/>
    <mergeCell ref="Y127:Y129"/>
    <mergeCell ref="Z127:Z129"/>
    <mergeCell ref="AA127:AA129"/>
    <mergeCell ref="AB127:AB129"/>
    <mergeCell ref="AJ127:AJ129"/>
    <mergeCell ref="AK127:AK129"/>
    <mergeCell ref="AL127:AR129"/>
    <mergeCell ref="AS127:AY129"/>
    <mergeCell ref="AZ127:BD129"/>
    <mergeCell ref="BE127:BG129"/>
    <mergeCell ref="BH127:BK129"/>
    <mergeCell ref="T133:T135"/>
    <mergeCell ref="U133:U135"/>
    <mergeCell ref="V133:V135"/>
    <mergeCell ref="W133:W135"/>
    <mergeCell ref="X133:X135"/>
    <mergeCell ref="Y133:Y135"/>
    <mergeCell ref="Z133:Z135"/>
    <mergeCell ref="AA133:AA135"/>
    <mergeCell ref="AB133:AB135"/>
    <mergeCell ref="AJ133:AJ135"/>
    <mergeCell ref="AK133:AK135"/>
    <mergeCell ref="AL133:AR135"/>
    <mergeCell ref="AS133:AY135"/>
    <mergeCell ref="AZ133:BD135"/>
    <mergeCell ref="BE133:BG135"/>
    <mergeCell ref="BH133:BK135"/>
    <mergeCell ref="BE115:BG117"/>
    <mergeCell ref="BH115:BK117"/>
    <mergeCell ref="T121:T123"/>
    <mergeCell ref="U121:U123"/>
    <mergeCell ref="V121:V123"/>
    <mergeCell ref="W121:W123"/>
    <mergeCell ref="X121:X123"/>
    <mergeCell ref="Y121:Y123"/>
    <mergeCell ref="Z121:Z123"/>
    <mergeCell ref="AA121:AA123"/>
    <mergeCell ref="AB121:AB123"/>
    <mergeCell ref="AJ121:AJ123"/>
    <mergeCell ref="AK121:AK123"/>
    <mergeCell ref="AL121:AR123"/>
    <mergeCell ref="AS121:AY123"/>
    <mergeCell ref="AZ121:BD123"/>
    <mergeCell ref="BE121:BG123"/>
    <mergeCell ref="BH121:BK123"/>
    <mergeCell ref="AI118:AI120"/>
    <mergeCell ref="AI121:AI123"/>
    <mergeCell ref="S106:S108"/>
    <mergeCell ref="S109:S111"/>
    <mergeCell ref="S112:S114"/>
    <mergeCell ref="T115:T117"/>
    <mergeCell ref="U115:U117"/>
    <mergeCell ref="V115:V117"/>
    <mergeCell ref="W115:W117"/>
    <mergeCell ref="X115:X117"/>
    <mergeCell ref="Y115:Y117"/>
    <mergeCell ref="Z115:Z117"/>
    <mergeCell ref="AA115:AA117"/>
    <mergeCell ref="AB115:AB117"/>
    <mergeCell ref="AJ115:AJ117"/>
    <mergeCell ref="AK115:AK117"/>
    <mergeCell ref="AL115:AR117"/>
    <mergeCell ref="AS115:AY117"/>
    <mergeCell ref="AZ115:BD117"/>
    <mergeCell ref="BE103:BG105"/>
    <mergeCell ref="BH103:BK105"/>
    <mergeCell ref="T109:T111"/>
    <mergeCell ref="U109:U111"/>
    <mergeCell ref="V109:V111"/>
    <mergeCell ref="W109:W111"/>
    <mergeCell ref="X109:X111"/>
    <mergeCell ref="Y109:Y111"/>
    <mergeCell ref="Z109:Z111"/>
    <mergeCell ref="AA109:AA111"/>
    <mergeCell ref="AB109:AB111"/>
    <mergeCell ref="AJ109:AJ111"/>
    <mergeCell ref="AK109:AK111"/>
    <mergeCell ref="AL109:AR111"/>
    <mergeCell ref="AS109:AY111"/>
    <mergeCell ref="AZ109:BD111"/>
    <mergeCell ref="BE109:BG111"/>
    <mergeCell ref="BH109:BK111"/>
    <mergeCell ref="AF100:AF102"/>
    <mergeCell ref="AG100:AG102"/>
    <mergeCell ref="AH100:AH102"/>
    <mergeCell ref="T103:T105"/>
    <mergeCell ref="U103:U105"/>
    <mergeCell ref="V103:V105"/>
    <mergeCell ref="W103:W105"/>
    <mergeCell ref="X103:X105"/>
    <mergeCell ref="Y103:Y105"/>
    <mergeCell ref="Z103:Z105"/>
    <mergeCell ref="AA103:AA105"/>
    <mergeCell ref="AB103:AB105"/>
    <mergeCell ref="AJ103:AJ105"/>
    <mergeCell ref="AK103:AK105"/>
    <mergeCell ref="AL103:AR105"/>
    <mergeCell ref="AS103:AY105"/>
    <mergeCell ref="AZ103:BD105"/>
    <mergeCell ref="T91:T93"/>
    <mergeCell ref="U91:U93"/>
    <mergeCell ref="V91:V93"/>
    <mergeCell ref="W91:W93"/>
    <mergeCell ref="X91:X93"/>
    <mergeCell ref="Y91:Y93"/>
    <mergeCell ref="Z91:Z93"/>
    <mergeCell ref="AA91:AA93"/>
    <mergeCell ref="AB91:AB93"/>
    <mergeCell ref="AJ91:AJ93"/>
    <mergeCell ref="AK91:AK93"/>
    <mergeCell ref="AL91:AR93"/>
    <mergeCell ref="AS91:AY93"/>
    <mergeCell ref="AZ91:BD93"/>
    <mergeCell ref="BE91:BG93"/>
    <mergeCell ref="BH91:BK93"/>
    <mergeCell ref="T97:T99"/>
    <mergeCell ref="U97:U99"/>
    <mergeCell ref="V97:V99"/>
    <mergeCell ref="W97:W99"/>
    <mergeCell ref="X97:X99"/>
    <mergeCell ref="Y97:Y99"/>
    <mergeCell ref="Z97:Z99"/>
    <mergeCell ref="AA97:AA99"/>
    <mergeCell ref="AB97:AB99"/>
    <mergeCell ref="AJ97:AJ99"/>
    <mergeCell ref="AK97:AK99"/>
    <mergeCell ref="AL97:AR99"/>
    <mergeCell ref="AS97:AY99"/>
    <mergeCell ref="AZ97:BD99"/>
    <mergeCell ref="BE97:BG99"/>
    <mergeCell ref="BH97:BK99"/>
    <mergeCell ref="T85:T87"/>
    <mergeCell ref="U85:U87"/>
    <mergeCell ref="V85:V87"/>
    <mergeCell ref="W85:W87"/>
    <mergeCell ref="X85:X87"/>
    <mergeCell ref="Y85:Y87"/>
    <mergeCell ref="Z85:Z87"/>
    <mergeCell ref="AA85:AA87"/>
    <mergeCell ref="AB85:AB87"/>
    <mergeCell ref="AJ85:AJ87"/>
    <mergeCell ref="AK85:AK87"/>
    <mergeCell ref="AL85:AR87"/>
    <mergeCell ref="AS85:AY87"/>
    <mergeCell ref="AZ85:BD87"/>
    <mergeCell ref="BE85:BG87"/>
    <mergeCell ref="BH85:BK87"/>
    <mergeCell ref="AF88:AF90"/>
    <mergeCell ref="AG88:AG90"/>
    <mergeCell ref="AH88:AH90"/>
    <mergeCell ref="S76:S78"/>
    <mergeCell ref="T79:T81"/>
    <mergeCell ref="U79:U81"/>
    <mergeCell ref="V79:V81"/>
    <mergeCell ref="W79:W81"/>
    <mergeCell ref="X79:X81"/>
    <mergeCell ref="Y79:Y81"/>
    <mergeCell ref="Z79:Z81"/>
    <mergeCell ref="AA79:AA81"/>
    <mergeCell ref="AB79:AB81"/>
    <mergeCell ref="AJ79:AJ81"/>
    <mergeCell ref="AK79:AK81"/>
    <mergeCell ref="AL79:AR81"/>
    <mergeCell ref="AS79:AY81"/>
    <mergeCell ref="AZ79:BD81"/>
    <mergeCell ref="BE79:BG81"/>
    <mergeCell ref="BH79:BK81"/>
    <mergeCell ref="T73:T75"/>
    <mergeCell ref="U73:U75"/>
    <mergeCell ref="V73:V75"/>
    <mergeCell ref="W73:W75"/>
    <mergeCell ref="X73:X75"/>
    <mergeCell ref="Y73:Y75"/>
    <mergeCell ref="Z73:Z75"/>
    <mergeCell ref="AA73:AA75"/>
    <mergeCell ref="AB73:AB75"/>
    <mergeCell ref="AJ73:AJ75"/>
    <mergeCell ref="AK73:AK75"/>
    <mergeCell ref="AL73:AR75"/>
    <mergeCell ref="AS73:AY75"/>
    <mergeCell ref="AZ73:BD75"/>
    <mergeCell ref="BE73:BG75"/>
    <mergeCell ref="BH73:BK75"/>
    <mergeCell ref="AF76:AF78"/>
    <mergeCell ref="AG76:AG78"/>
    <mergeCell ref="AH76:AH78"/>
    <mergeCell ref="AI61:AI63"/>
    <mergeCell ref="T67:T69"/>
    <mergeCell ref="U67:U69"/>
    <mergeCell ref="V67:V69"/>
    <mergeCell ref="W67:W69"/>
    <mergeCell ref="X67:X69"/>
    <mergeCell ref="Y67:Y69"/>
    <mergeCell ref="Z67:Z69"/>
    <mergeCell ref="AA67:AA69"/>
    <mergeCell ref="AB67:AB69"/>
    <mergeCell ref="AJ67:AJ69"/>
    <mergeCell ref="AK67:AK69"/>
    <mergeCell ref="AL67:AR69"/>
    <mergeCell ref="AS67:AY69"/>
    <mergeCell ref="AZ67:BD69"/>
    <mergeCell ref="BE67:BG69"/>
    <mergeCell ref="BH67:BK69"/>
    <mergeCell ref="T55:T57"/>
    <mergeCell ref="U55:U57"/>
    <mergeCell ref="V55:V57"/>
    <mergeCell ref="W55:W57"/>
    <mergeCell ref="X55:X57"/>
    <mergeCell ref="Y55:Y57"/>
    <mergeCell ref="Z55:Z57"/>
    <mergeCell ref="AA55:AA57"/>
    <mergeCell ref="AB55:AB57"/>
    <mergeCell ref="AJ55:AJ57"/>
    <mergeCell ref="AK55:AK57"/>
    <mergeCell ref="AL55:AR57"/>
    <mergeCell ref="AS55:AY57"/>
    <mergeCell ref="AZ55:BD57"/>
    <mergeCell ref="BE55:BG57"/>
    <mergeCell ref="BH55:BK57"/>
    <mergeCell ref="T61:T63"/>
    <mergeCell ref="U61:U63"/>
    <mergeCell ref="V61:V63"/>
    <mergeCell ref="W61:W63"/>
    <mergeCell ref="X61:X63"/>
    <mergeCell ref="Y61:Y63"/>
    <mergeCell ref="Z61:Z63"/>
    <mergeCell ref="AA61:AA63"/>
    <mergeCell ref="AB61:AB63"/>
    <mergeCell ref="AJ61:AJ63"/>
    <mergeCell ref="AK61:AK63"/>
    <mergeCell ref="AL61:AR63"/>
    <mergeCell ref="AS61:AY63"/>
    <mergeCell ref="AZ61:BD63"/>
    <mergeCell ref="BE61:BG63"/>
    <mergeCell ref="BH61:BK63"/>
    <mergeCell ref="T49:T51"/>
    <mergeCell ref="U49:U51"/>
    <mergeCell ref="V49:V51"/>
    <mergeCell ref="W49:W51"/>
    <mergeCell ref="X49:X51"/>
    <mergeCell ref="Y49:Y51"/>
    <mergeCell ref="Z49:Z51"/>
    <mergeCell ref="AA49:AA51"/>
    <mergeCell ref="AB49:AB51"/>
    <mergeCell ref="AJ49:AJ51"/>
    <mergeCell ref="AK49:AK51"/>
    <mergeCell ref="AL49:AR51"/>
    <mergeCell ref="AS49:AY51"/>
    <mergeCell ref="AZ49:BD51"/>
    <mergeCell ref="BE49:BG51"/>
    <mergeCell ref="BH49:BK51"/>
    <mergeCell ref="AF46:AF48"/>
    <mergeCell ref="AG46:AG48"/>
    <mergeCell ref="AH46:AH48"/>
    <mergeCell ref="AF49:AF51"/>
    <mergeCell ref="T37:T39"/>
    <mergeCell ref="U37:U39"/>
    <mergeCell ref="V37:V39"/>
    <mergeCell ref="W37:W39"/>
    <mergeCell ref="X37:X39"/>
    <mergeCell ref="Y37:Y39"/>
    <mergeCell ref="Z37:Z39"/>
    <mergeCell ref="AA37:AA39"/>
    <mergeCell ref="AB37:AB39"/>
    <mergeCell ref="AJ37:AJ39"/>
    <mergeCell ref="AK37:AK39"/>
    <mergeCell ref="AL37:AR39"/>
    <mergeCell ref="AS37:AY39"/>
    <mergeCell ref="AZ37:BD39"/>
    <mergeCell ref="BE37:BG39"/>
    <mergeCell ref="BH37:BK39"/>
    <mergeCell ref="T43:T45"/>
    <mergeCell ref="U43:U45"/>
    <mergeCell ref="V43:V45"/>
    <mergeCell ref="W43:W45"/>
    <mergeCell ref="X43:X45"/>
    <mergeCell ref="Y43:Y45"/>
    <mergeCell ref="Z43:Z45"/>
    <mergeCell ref="AA43:AA45"/>
    <mergeCell ref="AB43:AB45"/>
    <mergeCell ref="AJ43:AJ45"/>
    <mergeCell ref="AK43:AK45"/>
    <mergeCell ref="AL43:AR45"/>
    <mergeCell ref="AS43:AY45"/>
    <mergeCell ref="AZ43:BD45"/>
    <mergeCell ref="BE43:BG45"/>
    <mergeCell ref="BH43:BK45"/>
    <mergeCell ref="Y28:Y30"/>
    <mergeCell ref="AB28:AB30"/>
    <mergeCell ref="AJ28:AJ30"/>
    <mergeCell ref="AK28:AK30"/>
    <mergeCell ref="AL28:AR30"/>
    <mergeCell ref="AS28:AY30"/>
    <mergeCell ref="AZ28:BD30"/>
    <mergeCell ref="BH28:BK30"/>
    <mergeCell ref="Z28:Z30"/>
    <mergeCell ref="AA28:AA30"/>
    <mergeCell ref="X28:X30"/>
    <mergeCell ref="BZ28:BZ30"/>
    <mergeCell ref="T31:T33"/>
    <mergeCell ref="U31:U33"/>
    <mergeCell ref="V31:V33"/>
    <mergeCell ref="W31:W33"/>
    <mergeCell ref="X31:X33"/>
    <mergeCell ref="Y31:Y33"/>
    <mergeCell ref="Z31:Z33"/>
    <mergeCell ref="AA31:AA33"/>
    <mergeCell ref="AB31:AB33"/>
    <mergeCell ref="AJ31:AJ33"/>
    <mergeCell ref="AK31:AK33"/>
    <mergeCell ref="AL31:AR33"/>
    <mergeCell ref="AS31:AY33"/>
    <mergeCell ref="AZ31:BD33"/>
    <mergeCell ref="Z22:Z24"/>
    <mergeCell ref="AA22:AA24"/>
    <mergeCell ref="AJ22:AJ24"/>
    <mergeCell ref="AJ25:AJ27"/>
    <mergeCell ref="Y22:Y24"/>
    <mergeCell ref="AB22:AB24"/>
    <mergeCell ref="Y25:Y27"/>
    <mergeCell ref="AB25:AB27"/>
    <mergeCell ref="AK25:AK27"/>
    <mergeCell ref="AL25:AR27"/>
    <mergeCell ref="AS25:AY27"/>
    <mergeCell ref="AZ25:BD27"/>
    <mergeCell ref="BH25:BK27"/>
    <mergeCell ref="AK22:AK24"/>
    <mergeCell ref="AL22:AR24"/>
    <mergeCell ref="AS22:AY24"/>
    <mergeCell ref="AZ22:BD24"/>
    <mergeCell ref="BH22:BK24"/>
    <mergeCell ref="Z25:Z27"/>
    <mergeCell ref="AA25:AA27"/>
    <mergeCell ref="U28:U30"/>
    <mergeCell ref="V28:V30"/>
    <mergeCell ref="W28:W30"/>
    <mergeCell ref="T13:T15"/>
    <mergeCell ref="T16:T18"/>
    <mergeCell ref="T19:T21"/>
    <mergeCell ref="T22:T24"/>
    <mergeCell ref="T25:T27"/>
    <mergeCell ref="T28:T30"/>
    <mergeCell ref="BE13:BG15"/>
    <mergeCell ref="BE16:BG18"/>
    <mergeCell ref="BE19:BG21"/>
    <mergeCell ref="BE22:BG24"/>
    <mergeCell ref="BE25:BG27"/>
    <mergeCell ref="BE28:BG30"/>
    <mergeCell ref="Z13:Z15"/>
    <mergeCell ref="AA13:AA15"/>
    <mergeCell ref="Z16:Z18"/>
    <mergeCell ref="AA16:AA18"/>
    <mergeCell ref="Z19:Z21"/>
    <mergeCell ref="AA19:AA21"/>
    <mergeCell ref="AJ13:AJ15"/>
    <mergeCell ref="AK13:AK15"/>
    <mergeCell ref="AL13:AR15"/>
    <mergeCell ref="AS13:AY15"/>
    <mergeCell ref="AZ13:BD15"/>
    <mergeCell ref="AS19:AY21"/>
    <mergeCell ref="AZ19:BD21"/>
    <mergeCell ref="Y16:Y18"/>
    <mergeCell ref="AB16:AB18"/>
    <mergeCell ref="Y19:Y21"/>
    <mergeCell ref="AB19:AB21"/>
    <mergeCell ref="X16:X18"/>
    <mergeCell ref="U19:U21"/>
    <mergeCell ref="V19:V21"/>
    <mergeCell ref="W19:W21"/>
    <mergeCell ref="X19:X21"/>
    <mergeCell ref="U22:U24"/>
    <mergeCell ref="V22:V24"/>
    <mergeCell ref="W22:W24"/>
    <mergeCell ref="X22:X24"/>
    <mergeCell ref="U13:U15"/>
    <mergeCell ref="V13:V15"/>
    <mergeCell ref="W13:W15"/>
    <mergeCell ref="U16:U18"/>
    <mergeCell ref="V16:V18"/>
    <mergeCell ref="W16:W18"/>
    <mergeCell ref="U25:U27"/>
    <mergeCell ref="V25:V27"/>
    <mergeCell ref="W25:W27"/>
    <mergeCell ref="CA31:CA33"/>
    <mergeCell ref="T34:T36"/>
    <mergeCell ref="U34:U36"/>
    <mergeCell ref="V34:V36"/>
    <mergeCell ref="W34:W36"/>
    <mergeCell ref="X34:X36"/>
    <mergeCell ref="Y34:Y36"/>
    <mergeCell ref="Z34:Z36"/>
    <mergeCell ref="AA34:AA36"/>
    <mergeCell ref="AB34:AB36"/>
    <mergeCell ref="AJ34:AJ36"/>
    <mergeCell ref="AK34:AK36"/>
    <mergeCell ref="AL34:AR36"/>
    <mergeCell ref="AS34:AY36"/>
    <mergeCell ref="AZ34:BD36"/>
    <mergeCell ref="BE34:BG36"/>
    <mergeCell ref="BH34:BK36"/>
    <mergeCell ref="AF34:AF36"/>
    <mergeCell ref="BZ31:BZ33"/>
    <mergeCell ref="T46:T48"/>
    <mergeCell ref="U46:U48"/>
    <mergeCell ref="V46:V48"/>
    <mergeCell ref="W46:W48"/>
    <mergeCell ref="X46:X48"/>
    <mergeCell ref="Y46:Y48"/>
    <mergeCell ref="Z46:Z48"/>
    <mergeCell ref="AA46:AA48"/>
    <mergeCell ref="AB46:AB48"/>
    <mergeCell ref="AJ46:AJ48"/>
    <mergeCell ref="AK46:AK48"/>
    <mergeCell ref="AL46:AR48"/>
    <mergeCell ref="AS46:AY48"/>
    <mergeCell ref="AZ46:BD48"/>
    <mergeCell ref="BE46:BG48"/>
    <mergeCell ref="BH46:BK48"/>
    <mergeCell ref="T40:T42"/>
    <mergeCell ref="U40:U42"/>
    <mergeCell ref="V40:V42"/>
    <mergeCell ref="W40:W42"/>
    <mergeCell ref="X40:X42"/>
    <mergeCell ref="Y40:Y42"/>
    <mergeCell ref="Z40:Z42"/>
    <mergeCell ref="AA40:AA42"/>
    <mergeCell ref="AB40:AB42"/>
    <mergeCell ref="AJ40:AJ42"/>
    <mergeCell ref="AK40:AK42"/>
    <mergeCell ref="AL40:AR42"/>
    <mergeCell ref="AS40:AY42"/>
    <mergeCell ref="AZ40:BD42"/>
    <mergeCell ref="BE40:BG42"/>
    <mergeCell ref="BH40:BK42"/>
    <mergeCell ref="T58:T60"/>
    <mergeCell ref="U58:U60"/>
    <mergeCell ref="V58:V60"/>
    <mergeCell ref="W58:W60"/>
    <mergeCell ref="X58:X60"/>
    <mergeCell ref="Y58:Y60"/>
    <mergeCell ref="Z58:Z60"/>
    <mergeCell ref="AA58:AA60"/>
    <mergeCell ref="AB58:AB60"/>
    <mergeCell ref="AJ58:AJ60"/>
    <mergeCell ref="AK58:AK60"/>
    <mergeCell ref="AL58:AR60"/>
    <mergeCell ref="AS58:AY60"/>
    <mergeCell ref="AZ58:BD60"/>
    <mergeCell ref="BE58:BG60"/>
    <mergeCell ref="BH58:BK60"/>
    <mergeCell ref="T52:T54"/>
    <mergeCell ref="U52:U54"/>
    <mergeCell ref="V52:V54"/>
    <mergeCell ref="W52:W54"/>
    <mergeCell ref="X52:X54"/>
    <mergeCell ref="Y52:Y54"/>
    <mergeCell ref="Z52:Z54"/>
    <mergeCell ref="AA52:AA54"/>
    <mergeCell ref="AB52:AB54"/>
    <mergeCell ref="AJ52:AJ54"/>
    <mergeCell ref="AK52:AK54"/>
    <mergeCell ref="AL52:AR54"/>
    <mergeCell ref="AS52:AY54"/>
    <mergeCell ref="AZ52:BD54"/>
    <mergeCell ref="BE52:BG54"/>
    <mergeCell ref="BH52:BK54"/>
    <mergeCell ref="T70:T72"/>
    <mergeCell ref="U70:U72"/>
    <mergeCell ref="V70:V72"/>
    <mergeCell ref="W70:W72"/>
    <mergeCell ref="X70:X72"/>
    <mergeCell ref="Y70:Y72"/>
    <mergeCell ref="Z70:Z72"/>
    <mergeCell ref="AA70:AA72"/>
    <mergeCell ref="AB70:AB72"/>
    <mergeCell ref="AJ70:AJ72"/>
    <mergeCell ref="AK70:AK72"/>
    <mergeCell ref="AL70:AR72"/>
    <mergeCell ref="AS70:AY72"/>
    <mergeCell ref="AZ70:BD72"/>
    <mergeCell ref="BE70:BG72"/>
    <mergeCell ref="BH70:BK72"/>
    <mergeCell ref="T64:T66"/>
    <mergeCell ref="U64:U66"/>
    <mergeCell ref="V64:V66"/>
    <mergeCell ref="W64:W66"/>
    <mergeCell ref="X64:X66"/>
    <mergeCell ref="Y64:Y66"/>
    <mergeCell ref="Z64:Z66"/>
    <mergeCell ref="AA64:AA66"/>
    <mergeCell ref="AB64:AB66"/>
    <mergeCell ref="AJ64:AJ66"/>
    <mergeCell ref="AK64:AK66"/>
    <mergeCell ref="AL64:AR66"/>
    <mergeCell ref="AS64:AY66"/>
    <mergeCell ref="AZ64:BD66"/>
    <mergeCell ref="BE64:BG66"/>
    <mergeCell ref="BH64:BK66"/>
    <mergeCell ref="T82:T84"/>
    <mergeCell ref="U82:U84"/>
    <mergeCell ref="V82:V84"/>
    <mergeCell ref="W82:W84"/>
    <mergeCell ref="X82:X84"/>
    <mergeCell ref="Y82:Y84"/>
    <mergeCell ref="Z82:Z84"/>
    <mergeCell ref="AA82:AA84"/>
    <mergeCell ref="AB82:AB84"/>
    <mergeCell ref="AJ82:AJ84"/>
    <mergeCell ref="AK82:AK84"/>
    <mergeCell ref="AL82:AR84"/>
    <mergeCell ref="AS82:AY84"/>
    <mergeCell ref="AZ82:BD84"/>
    <mergeCell ref="BE82:BG84"/>
    <mergeCell ref="BH82:BK84"/>
    <mergeCell ref="T76:T78"/>
    <mergeCell ref="U76:U78"/>
    <mergeCell ref="V76:V78"/>
    <mergeCell ref="W76:W78"/>
    <mergeCell ref="X76:X78"/>
    <mergeCell ref="Y76:Y78"/>
    <mergeCell ref="Z76:Z78"/>
    <mergeCell ref="AA76:AA78"/>
    <mergeCell ref="AB76:AB78"/>
    <mergeCell ref="AJ76:AJ78"/>
    <mergeCell ref="AK76:AK78"/>
    <mergeCell ref="AL76:AR78"/>
    <mergeCell ref="AS76:AY78"/>
    <mergeCell ref="AZ76:BD78"/>
    <mergeCell ref="BE76:BG78"/>
    <mergeCell ref="BH76:BK78"/>
    <mergeCell ref="T94:T96"/>
    <mergeCell ref="U94:U96"/>
    <mergeCell ref="V94:V96"/>
    <mergeCell ref="W94:W96"/>
    <mergeCell ref="X94:X96"/>
    <mergeCell ref="Y94:Y96"/>
    <mergeCell ref="Z94:Z96"/>
    <mergeCell ref="AA94:AA96"/>
    <mergeCell ref="AB94:AB96"/>
    <mergeCell ref="AJ94:AJ96"/>
    <mergeCell ref="AK94:AK96"/>
    <mergeCell ref="AL94:AR96"/>
    <mergeCell ref="AS94:AY96"/>
    <mergeCell ref="AZ94:BD96"/>
    <mergeCell ref="BE94:BG96"/>
    <mergeCell ref="BH94:BK96"/>
    <mergeCell ref="T88:T90"/>
    <mergeCell ref="U88:U90"/>
    <mergeCell ref="V88:V90"/>
    <mergeCell ref="W88:W90"/>
    <mergeCell ref="X88:X90"/>
    <mergeCell ref="Y88:Y90"/>
    <mergeCell ref="Z88:Z90"/>
    <mergeCell ref="AA88:AA90"/>
    <mergeCell ref="AB88:AB90"/>
    <mergeCell ref="AJ88:AJ90"/>
    <mergeCell ref="AK88:AK90"/>
    <mergeCell ref="AL88:AR90"/>
    <mergeCell ref="AS88:AY90"/>
    <mergeCell ref="AZ88:BD90"/>
    <mergeCell ref="BE88:BG90"/>
    <mergeCell ref="BH88:BK90"/>
    <mergeCell ref="T106:T108"/>
    <mergeCell ref="U106:U108"/>
    <mergeCell ref="V106:V108"/>
    <mergeCell ref="W106:W108"/>
    <mergeCell ref="X106:X108"/>
    <mergeCell ref="Y106:Y108"/>
    <mergeCell ref="Z106:Z108"/>
    <mergeCell ref="AA106:AA108"/>
    <mergeCell ref="AB106:AB108"/>
    <mergeCell ref="AJ106:AJ108"/>
    <mergeCell ref="AK106:AK108"/>
    <mergeCell ref="AL106:AR108"/>
    <mergeCell ref="AS106:AY108"/>
    <mergeCell ref="AZ106:BD108"/>
    <mergeCell ref="BE106:BG108"/>
    <mergeCell ref="BH106:BK108"/>
    <mergeCell ref="T100:T102"/>
    <mergeCell ref="U100:U102"/>
    <mergeCell ref="V100:V102"/>
    <mergeCell ref="W100:W102"/>
    <mergeCell ref="X100:X102"/>
    <mergeCell ref="Y100:Y102"/>
    <mergeCell ref="Z100:Z102"/>
    <mergeCell ref="AA100:AA102"/>
    <mergeCell ref="AB100:AB102"/>
    <mergeCell ref="AJ100:AJ102"/>
    <mergeCell ref="AK100:AK102"/>
    <mergeCell ref="AL100:AR102"/>
    <mergeCell ref="AS100:AY102"/>
    <mergeCell ref="AZ100:BD102"/>
    <mergeCell ref="BE100:BG102"/>
    <mergeCell ref="BH100:BK102"/>
    <mergeCell ref="T118:T120"/>
    <mergeCell ref="U118:U120"/>
    <mergeCell ref="V118:V120"/>
    <mergeCell ref="W118:W120"/>
    <mergeCell ref="X118:X120"/>
    <mergeCell ref="Y118:Y120"/>
    <mergeCell ref="Z118:Z120"/>
    <mergeCell ref="AA118:AA120"/>
    <mergeCell ref="AB118:AB120"/>
    <mergeCell ref="AJ118:AJ120"/>
    <mergeCell ref="AK118:AK120"/>
    <mergeCell ref="AL118:AR120"/>
    <mergeCell ref="AS118:AY120"/>
    <mergeCell ref="AZ118:BD120"/>
    <mergeCell ref="BE118:BG120"/>
    <mergeCell ref="BH118:BK120"/>
    <mergeCell ref="T112:T114"/>
    <mergeCell ref="U112:U114"/>
    <mergeCell ref="V112:V114"/>
    <mergeCell ref="W112:W114"/>
    <mergeCell ref="X112:X114"/>
    <mergeCell ref="Y112:Y114"/>
    <mergeCell ref="Z112:Z114"/>
    <mergeCell ref="AA112:AA114"/>
    <mergeCell ref="AB112:AB114"/>
    <mergeCell ref="AJ112:AJ114"/>
    <mergeCell ref="AK112:AK114"/>
    <mergeCell ref="AL112:AR114"/>
    <mergeCell ref="AS112:AY114"/>
    <mergeCell ref="AZ112:BD114"/>
    <mergeCell ref="BE112:BG114"/>
    <mergeCell ref="BH112:BK114"/>
    <mergeCell ref="T130:T132"/>
    <mergeCell ref="U130:U132"/>
    <mergeCell ref="V130:V132"/>
    <mergeCell ref="W130:W132"/>
    <mergeCell ref="X130:X132"/>
    <mergeCell ref="Y130:Y132"/>
    <mergeCell ref="Z130:Z132"/>
    <mergeCell ref="AA130:AA132"/>
    <mergeCell ref="AB130:AB132"/>
    <mergeCell ref="AJ130:AJ132"/>
    <mergeCell ref="AK130:AK132"/>
    <mergeCell ref="AL130:AR132"/>
    <mergeCell ref="AS130:AY132"/>
    <mergeCell ref="AZ130:BD132"/>
    <mergeCell ref="BE130:BG132"/>
    <mergeCell ref="BH130:BK132"/>
    <mergeCell ref="T124:T126"/>
    <mergeCell ref="U124:U126"/>
    <mergeCell ref="V124:V126"/>
    <mergeCell ref="W124:W126"/>
    <mergeCell ref="X124:X126"/>
    <mergeCell ref="Y124:Y126"/>
    <mergeCell ref="Z124:Z126"/>
    <mergeCell ref="AA124:AA126"/>
    <mergeCell ref="AB124:AB126"/>
    <mergeCell ref="AJ124:AJ126"/>
    <mergeCell ref="AK124:AK126"/>
    <mergeCell ref="AL124:AR126"/>
    <mergeCell ref="AS124:AY126"/>
    <mergeCell ref="AZ124:BD126"/>
    <mergeCell ref="BE124:BG126"/>
    <mergeCell ref="BH124:BK126"/>
    <mergeCell ref="T142:T144"/>
    <mergeCell ref="U142:U144"/>
    <mergeCell ref="V142:V144"/>
    <mergeCell ref="W142:W144"/>
    <mergeCell ref="X142:X144"/>
    <mergeCell ref="Y142:Y144"/>
    <mergeCell ref="Z142:Z144"/>
    <mergeCell ref="AA142:AA144"/>
    <mergeCell ref="AB142:AB144"/>
    <mergeCell ref="AJ142:AJ144"/>
    <mergeCell ref="AK142:AK144"/>
    <mergeCell ref="AL142:AR144"/>
    <mergeCell ref="AS142:AY144"/>
    <mergeCell ref="AZ142:BD144"/>
    <mergeCell ref="BE142:BG144"/>
    <mergeCell ref="BH142:BK144"/>
    <mergeCell ref="T136:T138"/>
    <mergeCell ref="U136:U138"/>
    <mergeCell ref="V136:V138"/>
    <mergeCell ref="W136:W138"/>
    <mergeCell ref="X136:X138"/>
    <mergeCell ref="Y136:Y138"/>
    <mergeCell ref="Z136:Z138"/>
    <mergeCell ref="AA136:AA138"/>
    <mergeCell ref="AB136:AB138"/>
    <mergeCell ref="AJ136:AJ138"/>
    <mergeCell ref="AK136:AK138"/>
    <mergeCell ref="AL136:AR138"/>
    <mergeCell ref="AS136:AY138"/>
    <mergeCell ref="AZ136:BD138"/>
    <mergeCell ref="BE136:BG138"/>
    <mergeCell ref="BH136:BK138"/>
    <mergeCell ref="T154:T156"/>
    <mergeCell ref="U154:U156"/>
    <mergeCell ref="V154:V156"/>
    <mergeCell ref="W154:W156"/>
    <mergeCell ref="X154:X156"/>
    <mergeCell ref="Y154:Y156"/>
    <mergeCell ref="Z154:Z156"/>
    <mergeCell ref="AA154:AA156"/>
    <mergeCell ref="AB154:AB156"/>
    <mergeCell ref="AJ154:AJ156"/>
    <mergeCell ref="AK154:AK156"/>
    <mergeCell ref="AL154:AR156"/>
    <mergeCell ref="AS154:AY156"/>
    <mergeCell ref="AZ154:BD156"/>
    <mergeCell ref="BE154:BG156"/>
    <mergeCell ref="BH154:BK156"/>
    <mergeCell ref="T148:T150"/>
    <mergeCell ref="U148:U150"/>
    <mergeCell ref="V148:V150"/>
    <mergeCell ref="W148:W150"/>
    <mergeCell ref="X148:X150"/>
    <mergeCell ref="Y148:Y150"/>
    <mergeCell ref="Z148:Z150"/>
    <mergeCell ref="AA148:AA150"/>
    <mergeCell ref="AB148:AB150"/>
    <mergeCell ref="AJ148:AJ150"/>
    <mergeCell ref="AK148:AK150"/>
    <mergeCell ref="AL148:AR150"/>
    <mergeCell ref="AS148:AY150"/>
    <mergeCell ref="AZ148:BD150"/>
    <mergeCell ref="BE148:BG150"/>
    <mergeCell ref="BH148:BK150"/>
    <mergeCell ref="Z163:Z165"/>
    <mergeCell ref="AA163:AA165"/>
    <mergeCell ref="AB163:AB165"/>
    <mergeCell ref="AK157:AK159"/>
    <mergeCell ref="AL157:AR159"/>
    <mergeCell ref="AS157:AY159"/>
    <mergeCell ref="AZ157:BD159"/>
    <mergeCell ref="BE157:BG159"/>
    <mergeCell ref="BH157:BK159"/>
    <mergeCell ref="T160:T162"/>
    <mergeCell ref="U160:U162"/>
    <mergeCell ref="V160:V162"/>
    <mergeCell ref="W160:W162"/>
    <mergeCell ref="X160:X162"/>
    <mergeCell ref="Y160:Y162"/>
    <mergeCell ref="Z160:Z162"/>
    <mergeCell ref="AA160:AA162"/>
    <mergeCell ref="AB160:AB162"/>
    <mergeCell ref="AJ160:AJ162"/>
    <mergeCell ref="AK160:AK162"/>
    <mergeCell ref="AL160:AR162"/>
    <mergeCell ref="AS160:AY162"/>
    <mergeCell ref="AZ160:BD162"/>
    <mergeCell ref="BE160:BG162"/>
    <mergeCell ref="BH160:BK162"/>
    <mergeCell ref="T157:T159"/>
    <mergeCell ref="U157:U159"/>
    <mergeCell ref="V157:V159"/>
    <mergeCell ref="W157:W159"/>
    <mergeCell ref="X157:X159"/>
    <mergeCell ref="Y157:Y159"/>
    <mergeCell ref="Z157:Z159"/>
    <mergeCell ref="AF169:AF171"/>
    <mergeCell ref="AG169:AG171"/>
    <mergeCell ref="AH169:AH171"/>
    <mergeCell ref="AJ163:AJ165"/>
    <mergeCell ref="AK163:AK165"/>
    <mergeCell ref="AL163:AR165"/>
    <mergeCell ref="AS163:AY165"/>
    <mergeCell ref="AZ163:BD165"/>
    <mergeCell ref="BE163:BG165"/>
    <mergeCell ref="BH163:BK165"/>
    <mergeCell ref="T166:T168"/>
    <mergeCell ref="U166:U168"/>
    <mergeCell ref="V166:V168"/>
    <mergeCell ref="W166:W168"/>
    <mergeCell ref="X166:X168"/>
    <mergeCell ref="Y166:Y168"/>
    <mergeCell ref="Z166:Z168"/>
    <mergeCell ref="AA166:AA168"/>
    <mergeCell ref="AB166:AB168"/>
    <mergeCell ref="AJ166:AJ168"/>
    <mergeCell ref="AK166:AK168"/>
    <mergeCell ref="AL166:AR168"/>
    <mergeCell ref="AS166:AY168"/>
    <mergeCell ref="AZ166:BD168"/>
    <mergeCell ref="BE166:BG168"/>
    <mergeCell ref="BH166:BK168"/>
    <mergeCell ref="T163:T165"/>
    <mergeCell ref="U163:U165"/>
    <mergeCell ref="V163:V165"/>
    <mergeCell ref="W163:W165"/>
    <mergeCell ref="X163:X165"/>
    <mergeCell ref="Y163:Y165"/>
    <mergeCell ref="AJ175:AJ177"/>
    <mergeCell ref="AK175:AK177"/>
    <mergeCell ref="AL175:AR177"/>
    <mergeCell ref="AS175:AY177"/>
    <mergeCell ref="AZ175:BD177"/>
    <mergeCell ref="BE175:BG177"/>
    <mergeCell ref="BH175:BK177"/>
    <mergeCell ref="T172:T174"/>
    <mergeCell ref="U172:U174"/>
    <mergeCell ref="V172:V174"/>
    <mergeCell ref="W172:W174"/>
    <mergeCell ref="X172:X174"/>
    <mergeCell ref="Y172:Y174"/>
    <mergeCell ref="Z172:Z174"/>
    <mergeCell ref="AA172:AA174"/>
    <mergeCell ref="AB172:AB174"/>
    <mergeCell ref="T169:T171"/>
    <mergeCell ref="U169:U171"/>
    <mergeCell ref="V169:V171"/>
    <mergeCell ref="W169:W171"/>
    <mergeCell ref="X169:X171"/>
    <mergeCell ref="Y169:Y171"/>
    <mergeCell ref="Z169:Z171"/>
    <mergeCell ref="AA169:AA171"/>
    <mergeCell ref="AB169:AB171"/>
    <mergeCell ref="AJ169:AJ171"/>
    <mergeCell ref="AK169:AK171"/>
    <mergeCell ref="AL169:AR171"/>
    <mergeCell ref="AS169:AY171"/>
    <mergeCell ref="AZ169:BD171"/>
    <mergeCell ref="BE169:BG171"/>
    <mergeCell ref="BH169:BK171"/>
    <mergeCell ref="T178:T180"/>
    <mergeCell ref="U178:U180"/>
    <mergeCell ref="V178:V180"/>
    <mergeCell ref="W178:W180"/>
    <mergeCell ref="X178:X180"/>
    <mergeCell ref="Y178:Y180"/>
    <mergeCell ref="Z178:Z180"/>
    <mergeCell ref="AA178:AA180"/>
    <mergeCell ref="AB178:AB180"/>
    <mergeCell ref="AJ178:AJ180"/>
    <mergeCell ref="AK178:AK180"/>
    <mergeCell ref="AL178:AR180"/>
    <mergeCell ref="AS178:AY180"/>
    <mergeCell ref="AZ178:BD180"/>
    <mergeCell ref="BE178:BG180"/>
    <mergeCell ref="BH178:BK180"/>
    <mergeCell ref="AJ172:AJ174"/>
    <mergeCell ref="AK172:AK174"/>
    <mergeCell ref="AL172:AR174"/>
    <mergeCell ref="AS172:AY174"/>
    <mergeCell ref="AZ172:BD174"/>
    <mergeCell ref="BE172:BG174"/>
    <mergeCell ref="BH172:BK174"/>
    <mergeCell ref="T175:T177"/>
    <mergeCell ref="U175:U177"/>
    <mergeCell ref="V175:V177"/>
    <mergeCell ref="W175:W177"/>
    <mergeCell ref="X175:X177"/>
    <mergeCell ref="Y175:Y177"/>
    <mergeCell ref="Z175:Z177"/>
    <mergeCell ref="AA175:AA177"/>
    <mergeCell ref="AB175:AB177"/>
    <mergeCell ref="AJ181:AJ183"/>
    <mergeCell ref="AK181:AK183"/>
    <mergeCell ref="AL181:AR183"/>
    <mergeCell ref="AS181:AY183"/>
    <mergeCell ref="AZ181:BD183"/>
    <mergeCell ref="BE181:BG183"/>
    <mergeCell ref="BH181:BK183"/>
    <mergeCell ref="T184:T186"/>
    <mergeCell ref="U184:U186"/>
    <mergeCell ref="V184:V186"/>
    <mergeCell ref="W184:W186"/>
    <mergeCell ref="X184:X186"/>
    <mergeCell ref="Y184:Y186"/>
    <mergeCell ref="Z184:Z186"/>
    <mergeCell ref="AA184:AA186"/>
    <mergeCell ref="AB184:AB186"/>
    <mergeCell ref="AJ184:AJ186"/>
    <mergeCell ref="AK184:AK186"/>
    <mergeCell ref="AL184:AR186"/>
    <mergeCell ref="AS184:AY186"/>
    <mergeCell ref="AZ184:BD186"/>
    <mergeCell ref="BE184:BG186"/>
    <mergeCell ref="BH184:BK186"/>
    <mergeCell ref="T181:T183"/>
    <mergeCell ref="U181:U183"/>
    <mergeCell ref="V181:V183"/>
    <mergeCell ref="W181:W183"/>
    <mergeCell ref="X181:X183"/>
    <mergeCell ref="Y181:Y183"/>
    <mergeCell ref="Z181:Z183"/>
    <mergeCell ref="AA181:AA183"/>
    <mergeCell ref="AB181:AB183"/>
    <mergeCell ref="AJ193:AJ195"/>
    <mergeCell ref="AK193:AK195"/>
    <mergeCell ref="AL193:AR195"/>
    <mergeCell ref="AS193:AY195"/>
    <mergeCell ref="AZ193:BD195"/>
    <mergeCell ref="BE193:BG195"/>
    <mergeCell ref="BH193:BK195"/>
    <mergeCell ref="T190:T192"/>
    <mergeCell ref="U190:U192"/>
    <mergeCell ref="V190:V192"/>
    <mergeCell ref="W190:W192"/>
    <mergeCell ref="X190:X192"/>
    <mergeCell ref="Y190:Y192"/>
    <mergeCell ref="Z190:Z192"/>
    <mergeCell ref="AA190:AA192"/>
    <mergeCell ref="AB190:AB192"/>
    <mergeCell ref="T187:T189"/>
    <mergeCell ref="U187:U189"/>
    <mergeCell ref="V187:V189"/>
    <mergeCell ref="W187:W189"/>
    <mergeCell ref="X187:X189"/>
    <mergeCell ref="Y187:Y189"/>
    <mergeCell ref="Z187:Z189"/>
    <mergeCell ref="AA187:AA189"/>
    <mergeCell ref="AB187:AB189"/>
    <mergeCell ref="AJ187:AJ189"/>
    <mergeCell ref="AK187:AK189"/>
    <mergeCell ref="AL187:AR189"/>
    <mergeCell ref="AS187:AY189"/>
    <mergeCell ref="AZ187:BD189"/>
    <mergeCell ref="BE187:BG189"/>
    <mergeCell ref="BH187:BK189"/>
    <mergeCell ref="T196:T198"/>
    <mergeCell ref="U196:U198"/>
    <mergeCell ref="V196:V198"/>
    <mergeCell ref="W196:W198"/>
    <mergeCell ref="X196:X198"/>
    <mergeCell ref="Y196:Y198"/>
    <mergeCell ref="Z196:Z198"/>
    <mergeCell ref="AA196:AA198"/>
    <mergeCell ref="AB196:AB198"/>
    <mergeCell ref="AJ196:AJ198"/>
    <mergeCell ref="AK196:AK198"/>
    <mergeCell ref="AL196:AR198"/>
    <mergeCell ref="AS196:AY198"/>
    <mergeCell ref="AZ196:BD198"/>
    <mergeCell ref="BE196:BG198"/>
    <mergeCell ref="BH196:BK198"/>
    <mergeCell ref="AJ190:AJ192"/>
    <mergeCell ref="AK190:AK192"/>
    <mergeCell ref="AL190:AR192"/>
    <mergeCell ref="AS190:AY192"/>
    <mergeCell ref="AZ190:BD192"/>
    <mergeCell ref="BE190:BG192"/>
    <mergeCell ref="BH190:BK192"/>
    <mergeCell ref="T193:T195"/>
    <mergeCell ref="U193:U195"/>
    <mergeCell ref="V193:V195"/>
    <mergeCell ref="W193:W195"/>
    <mergeCell ref="X193:X195"/>
    <mergeCell ref="Y193:Y195"/>
    <mergeCell ref="Z193:Z195"/>
    <mergeCell ref="AA193:AA195"/>
    <mergeCell ref="AB193:AB195"/>
    <mergeCell ref="AJ199:AJ201"/>
    <mergeCell ref="AK199:AK201"/>
    <mergeCell ref="AL199:AR201"/>
    <mergeCell ref="AS199:AY201"/>
    <mergeCell ref="AZ199:BD201"/>
    <mergeCell ref="BE199:BG201"/>
    <mergeCell ref="BH199:BK201"/>
    <mergeCell ref="T202:T204"/>
    <mergeCell ref="U202:U204"/>
    <mergeCell ref="V202:V204"/>
    <mergeCell ref="W202:W204"/>
    <mergeCell ref="X202:X204"/>
    <mergeCell ref="Y202:Y204"/>
    <mergeCell ref="Z202:Z204"/>
    <mergeCell ref="AA202:AA204"/>
    <mergeCell ref="AB202:AB204"/>
    <mergeCell ref="AJ202:AJ204"/>
    <mergeCell ref="AK202:AK204"/>
    <mergeCell ref="AL202:AR204"/>
    <mergeCell ref="AS202:AY204"/>
    <mergeCell ref="AZ202:BD204"/>
    <mergeCell ref="BE202:BG204"/>
    <mergeCell ref="BH202:BK204"/>
    <mergeCell ref="T199:T201"/>
    <mergeCell ref="U199:U201"/>
    <mergeCell ref="V199:V201"/>
    <mergeCell ref="W199:W201"/>
    <mergeCell ref="X199:X201"/>
    <mergeCell ref="Y199:Y201"/>
    <mergeCell ref="Z199:Z201"/>
    <mergeCell ref="AA199:AA201"/>
    <mergeCell ref="AB199:AB201"/>
    <mergeCell ref="AB208:AB210"/>
    <mergeCell ref="T205:T207"/>
    <mergeCell ref="U205:U207"/>
    <mergeCell ref="V205:V207"/>
    <mergeCell ref="W205:W207"/>
    <mergeCell ref="X205:X207"/>
    <mergeCell ref="Y205:Y207"/>
    <mergeCell ref="Z205:Z207"/>
    <mergeCell ref="AA205:AA207"/>
    <mergeCell ref="AB205:AB207"/>
    <mergeCell ref="AJ205:AJ207"/>
    <mergeCell ref="AK205:AK207"/>
    <mergeCell ref="AL205:AR207"/>
    <mergeCell ref="AS205:AY207"/>
    <mergeCell ref="AZ205:BD207"/>
    <mergeCell ref="BE205:BG207"/>
    <mergeCell ref="BH205:BK207"/>
    <mergeCell ref="BZ214:BZ216"/>
    <mergeCell ref="AJ208:AJ210"/>
    <mergeCell ref="AK208:AK210"/>
    <mergeCell ref="AL208:AR210"/>
    <mergeCell ref="AS208:AY210"/>
    <mergeCell ref="AZ208:BD210"/>
    <mergeCell ref="BE208:BG210"/>
    <mergeCell ref="BH208:BK210"/>
    <mergeCell ref="T211:T213"/>
    <mergeCell ref="U211:U213"/>
    <mergeCell ref="V211:V213"/>
    <mergeCell ref="W211:W213"/>
    <mergeCell ref="X211:X213"/>
    <mergeCell ref="Y211:Y213"/>
    <mergeCell ref="Z211:Z213"/>
    <mergeCell ref="AA211:AA213"/>
    <mergeCell ref="AB211:AB213"/>
    <mergeCell ref="AJ211:AJ213"/>
    <mergeCell ref="AK211:AK213"/>
    <mergeCell ref="AL211:AR213"/>
    <mergeCell ref="AS211:AY213"/>
    <mergeCell ref="AZ211:BD213"/>
    <mergeCell ref="BE211:BG213"/>
    <mergeCell ref="BH211:BK213"/>
    <mergeCell ref="T208:T210"/>
    <mergeCell ref="U208:U210"/>
    <mergeCell ref="V208:V210"/>
    <mergeCell ref="W208:W210"/>
    <mergeCell ref="X208:X210"/>
    <mergeCell ref="Y208:Y210"/>
    <mergeCell ref="Z208:Z210"/>
    <mergeCell ref="AA208:AA210"/>
    <mergeCell ref="AJ220:AJ222"/>
    <mergeCell ref="AK220:AK222"/>
    <mergeCell ref="AL220:AR222"/>
    <mergeCell ref="AS220:AY222"/>
    <mergeCell ref="AZ220:BD222"/>
    <mergeCell ref="BE220:BG222"/>
    <mergeCell ref="BH220:BK222"/>
    <mergeCell ref="T217:T219"/>
    <mergeCell ref="U217:U219"/>
    <mergeCell ref="V217:V219"/>
    <mergeCell ref="W217:W219"/>
    <mergeCell ref="X217:X219"/>
    <mergeCell ref="Y217:Y219"/>
    <mergeCell ref="Z217:Z219"/>
    <mergeCell ref="AA217:AA219"/>
    <mergeCell ref="AB217:AB219"/>
    <mergeCell ref="T214:T216"/>
    <mergeCell ref="U214:U216"/>
    <mergeCell ref="V214:V216"/>
    <mergeCell ref="W214:W216"/>
    <mergeCell ref="X214:X216"/>
    <mergeCell ref="Y214:Y216"/>
    <mergeCell ref="Z214:Z216"/>
    <mergeCell ref="AA214:AA216"/>
    <mergeCell ref="AB214:AB216"/>
    <mergeCell ref="AJ214:AJ216"/>
    <mergeCell ref="AK214:AK216"/>
    <mergeCell ref="AL214:AR216"/>
    <mergeCell ref="AS214:AY216"/>
    <mergeCell ref="AZ214:BD216"/>
    <mergeCell ref="BE214:BG216"/>
    <mergeCell ref="BH214:BK216"/>
    <mergeCell ref="T223:T225"/>
    <mergeCell ref="U223:U225"/>
    <mergeCell ref="V223:V225"/>
    <mergeCell ref="W223:W225"/>
    <mergeCell ref="X223:X225"/>
    <mergeCell ref="Y223:Y225"/>
    <mergeCell ref="Z223:Z225"/>
    <mergeCell ref="AA223:AA225"/>
    <mergeCell ref="AB223:AB225"/>
    <mergeCell ref="AJ223:AJ225"/>
    <mergeCell ref="AK223:AK225"/>
    <mergeCell ref="AL223:AR225"/>
    <mergeCell ref="AS223:AY225"/>
    <mergeCell ref="AZ223:BD225"/>
    <mergeCell ref="BE223:BG225"/>
    <mergeCell ref="BH223:BK225"/>
    <mergeCell ref="AJ217:AJ219"/>
    <mergeCell ref="AK217:AK219"/>
    <mergeCell ref="AL217:AR219"/>
    <mergeCell ref="AS217:AY219"/>
    <mergeCell ref="AZ217:BD219"/>
    <mergeCell ref="BE217:BG219"/>
    <mergeCell ref="BH217:BK219"/>
    <mergeCell ref="T220:T222"/>
    <mergeCell ref="U220:U222"/>
    <mergeCell ref="V220:V222"/>
    <mergeCell ref="W220:W222"/>
    <mergeCell ref="X220:X222"/>
    <mergeCell ref="Y220:Y222"/>
    <mergeCell ref="Z220:Z222"/>
    <mergeCell ref="AA220:AA222"/>
    <mergeCell ref="AB220:AB222"/>
    <mergeCell ref="AJ226:AJ228"/>
    <mergeCell ref="AK226:AK228"/>
    <mergeCell ref="AL226:AR228"/>
    <mergeCell ref="AS226:AY228"/>
    <mergeCell ref="AZ226:BD228"/>
    <mergeCell ref="BE226:BG228"/>
    <mergeCell ref="BH226:BK228"/>
    <mergeCell ref="T229:T231"/>
    <mergeCell ref="U229:U231"/>
    <mergeCell ref="V229:V231"/>
    <mergeCell ref="W229:W231"/>
    <mergeCell ref="X229:X231"/>
    <mergeCell ref="Y229:Y231"/>
    <mergeCell ref="Z229:Z231"/>
    <mergeCell ref="AA229:AA231"/>
    <mergeCell ref="AB229:AB231"/>
    <mergeCell ref="AJ229:AJ231"/>
    <mergeCell ref="AK229:AK231"/>
    <mergeCell ref="AL229:AR231"/>
    <mergeCell ref="AS229:AY231"/>
    <mergeCell ref="AZ229:BD231"/>
    <mergeCell ref="BE229:BG231"/>
    <mergeCell ref="BH229:BK231"/>
    <mergeCell ref="T226:T228"/>
    <mergeCell ref="U226:U228"/>
    <mergeCell ref="V226:V228"/>
    <mergeCell ref="W226:W228"/>
    <mergeCell ref="X226:X228"/>
    <mergeCell ref="Y226:Y228"/>
    <mergeCell ref="Z226:Z228"/>
    <mergeCell ref="AA226:AA228"/>
    <mergeCell ref="AB226:AB228"/>
    <mergeCell ref="AJ238:AJ240"/>
    <mergeCell ref="AK238:AK240"/>
    <mergeCell ref="AL238:AR240"/>
    <mergeCell ref="AS238:AY240"/>
    <mergeCell ref="AZ238:BD240"/>
    <mergeCell ref="BE238:BG240"/>
    <mergeCell ref="BH238:BK240"/>
    <mergeCell ref="T235:T237"/>
    <mergeCell ref="U235:U237"/>
    <mergeCell ref="V235:V237"/>
    <mergeCell ref="W235:W237"/>
    <mergeCell ref="X235:X237"/>
    <mergeCell ref="Y235:Y237"/>
    <mergeCell ref="Z235:Z237"/>
    <mergeCell ref="AA235:AA237"/>
    <mergeCell ref="AB235:AB237"/>
    <mergeCell ref="T232:T234"/>
    <mergeCell ref="U232:U234"/>
    <mergeCell ref="V232:V234"/>
    <mergeCell ref="W232:W234"/>
    <mergeCell ref="X232:X234"/>
    <mergeCell ref="Y232:Y234"/>
    <mergeCell ref="Z232:Z234"/>
    <mergeCell ref="AA232:AA234"/>
    <mergeCell ref="AB232:AB234"/>
    <mergeCell ref="AJ232:AJ234"/>
    <mergeCell ref="AK232:AK234"/>
    <mergeCell ref="AL232:AR234"/>
    <mergeCell ref="AS232:AY234"/>
    <mergeCell ref="AZ232:BD234"/>
    <mergeCell ref="BE232:BG234"/>
    <mergeCell ref="BH232:BK234"/>
    <mergeCell ref="T241:T243"/>
    <mergeCell ref="U241:U243"/>
    <mergeCell ref="V241:V243"/>
    <mergeCell ref="W241:W243"/>
    <mergeCell ref="X241:X243"/>
    <mergeCell ref="Y241:Y243"/>
    <mergeCell ref="Z241:Z243"/>
    <mergeCell ref="AA241:AA243"/>
    <mergeCell ref="AB241:AB243"/>
    <mergeCell ref="AJ241:AJ243"/>
    <mergeCell ref="AK241:AK243"/>
    <mergeCell ref="AL241:AR243"/>
    <mergeCell ref="AS241:AY243"/>
    <mergeCell ref="AZ241:BD243"/>
    <mergeCell ref="BE241:BG243"/>
    <mergeCell ref="BH241:BK243"/>
    <mergeCell ref="AJ235:AJ237"/>
    <mergeCell ref="AK235:AK237"/>
    <mergeCell ref="AL235:AR237"/>
    <mergeCell ref="AS235:AY237"/>
    <mergeCell ref="AZ235:BD237"/>
    <mergeCell ref="BE235:BG237"/>
    <mergeCell ref="BH235:BK237"/>
    <mergeCell ref="T238:T240"/>
    <mergeCell ref="U238:U240"/>
    <mergeCell ref="V238:V240"/>
    <mergeCell ref="W238:W240"/>
    <mergeCell ref="X238:X240"/>
    <mergeCell ref="Y238:Y240"/>
    <mergeCell ref="Z238:Z240"/>
    <mergeCell ref="AA238:AA240"/>
    <mergeCell ref="AB238:AB240"/>
    <mergeCell ref="AJ244:AJ246"/>
    <mergeCell ref="AK244:AK246"/>
    <mergeCell ref="AL244:AR246"/>
    <mergeCell ref="AS244:AY246"/>
    <mergeCell ref="AZ244:BD246"/>
    <mergeCell ref="BE244:BG246"/>
    <mergeCell ref="BH244:BK246"/>
    <mergeCell ref="T247:T249"/>
    <mergeCell ref="U247:U249"/>
    <mergeCell ref="V247:V249"/>
    <mergeCell ref="W247:W249"/>
    <mergeCell ref="X247:X249"/>
    <mergeCell ref="Y247:Y249"/>
    <mergeCell ref="Z247:Z249"/>
    <mergeCell ref="AA247:AA249"/>
    <mergeCell ref="AB247:AB249"/>
    <mergeCell ref="AJ247:AJ249"/>
    <mergeCell ref="AK247:AK249"/>
    <mergeCell ref="AL247:AR249"/>
    <mergeCell ref="AS247:AY249"/>
    <mergeCell ref="AZ247:BD249"/>
    <mergeCell ref="BE247:BG249"/>
    <mergeCell ref="BH247:BK249"/>
    <mergeCell ref="T244:T246"/>
    <mergeCell ref="U244:U246"/>
    <mergeCell ref="V244:V246"/>
    <mergeCell ref="W244:W246"/>
    <mergeCell ref="X244:X246"/>
    <mergeCell ref="Y244:Y246"/>
    <mergeCell ref="Z244:Z246"/>
    <mergeCell ref="AA244:AA246"/>
    <mergeCell ref="AB244:AB246"/>
    <mergeCell ref="AJ256:AJ258"/>
    <mergeCell ref="AK256:AK258"/>
    <mergeCell ref="AL256:AR258"/>
    <mergeCell ref="AS256:AY258"/>
    <mergeCell ref="AZ256:BD258"/>
    <mergeCell ref="BE256:BG258"/>
    <mergeCell ref="BH256:BK258"/>
    <mergeCell ref="T253:T255"/>
    <mergeCell ref="U253:U255"/>
    <mergeCell ref="V253:V255"/>
    <mergeCell ref="W253:W255"/>
    <mergeCell ref="X253:X255"/>
    <mergeCell ref="Y253:Y255"/>
    <mergeCell ref="Z253:Z255"/>
    <mergeCell ref="AA253:AA255"/>
    <mergeCell ref="AB253:AB255"/>
    <mergeCell ref="T250:T252"/>
    <mergeCell ref="U250:U252"/>
    <mergeCell ref="V250:V252"/>
    <mergeCell ref="W250:W252"/>
    <mergeCell ref="X250:X252"/>
    <mergeCell ref="Y250:Y252"/>
    <mergeCell ref="Z250:Z252"/>
    <mergeCell ref="AA250:AA252"/>
    <mergeCell ref="AB250:AB252"/>
    <mergeCell ref="AJ250:AJ252"/>
    <mergeCell ref="AK250:AK252"/>
    <mergeCell ref="AL250:AR252"/>
    <mergeCell ref="AS250:AY252"/>
    <mergeCell ref="AZ250:BD252"/>
    <mergeCell ref="BE250:BG252"/>
    <mergeCell ref="BH250:BK252"/>
    <mergeCell ref="T259:T261"/>
    <mergeCell ref="U259:U261"/>
    <mergeCell ref="V259:V261"/>
    <mergeCell ref="W259:W261"/>
    <mergeCell ref="X259:X261"/>
    <mergeCell ref="Y259:Y261"/>
    <mergeCell ref="Z259:Z261"/>
    <mergeCell ref="AA259:AA261"/>
    <mergeCell ref="AB259:AB261"/>
    <mergeCell ref="AJ259:AJ261"/>
    <mergeCell ref="AK259:AK261"/>
    <mergeCell ref="AL259:AR261"/>
    <mergeCell ref="AS259:AY261"/>
    <mergeCell ref="AZ259:BD261"/>
    <mergeCell ref="BE259:BG261"/>
    <mergeCell ref="BH259:BK261"/>
    <mergeCell ref="AJ253:AJ255"/>
    <mergeCell ref="AK253:AK255"/>
    <mergeCell ref="AL253:AR255"/>
    <mergeCell ref="AS253:AY255"/>
    <mergeCell ref="AZ253:BD255"/>
    <mergeCell ref="BE253:BG255"/>
    <mergeCell ref="BH253:BK255"/>
    <mergeCell ref="T256:T258"/>
    <mergeCell ref="U256:U258"/>
    <mergeCell ref="V256:V258"/>
    <mergeCell ref="W256:W258"/>
    <mergeCell ref="X256:X258"/>
    <mergeCell ref="Y256:Y258"/>
    <mergeCell ref="Z256:Z258"/>
    <mergeCell ref="AA256:AA258"/>
    <mergeCell ref="AB256:AB258"/>
    <mergeCell ref="AJ262:AJ264"/>
    <mergeCell ref="AK262:AK264"/>
    <mergeCell ref="AL262:AR264"/>
    <mergeCell ref="AS262:AY264"/>
    <mergeCell ref="AZ262:BD264"/>
    <mergeCell ref="BE262:BG264"/>
    <mergeCell ref="BH262:BK264"/>
    <mergeCell ref="T265:T267"/>
    <mergeCell ref="U265:U267"/>
    <mergeCell ref="V265:V267"/>
    <mergeCell ref="W265:W267"/>
    <mergeCell ref="X265:X267"/>
    <mergeCell ref="Y265:Y267"/>
    <mergeCell ref="Z265:Z267"/>
    <mergeCell ref="AA265:AA267"/>
    <mergeCell ref="AB265:AB267"/>
    <mergeCell ref="AJ265:AJ267"/>
    <mergeCell ref="AK265:AK267"/>
    <mergeCell ref="AL265:AR267"/>
    <mergeCell ref="AS265:AY267"/>
    <mergeCell ref="AZ265:BD267"/>
    <mergeCell ref="BE265:BG267"/>
    <mergeCell ref="BH265:BK267"/>
    <mergeCell ref="T262:T264"/>
    <mergeCell ref="U262:U264"/>
    <mergeCell ref="V262:V264"/>
    <mergeCell ref="W262:W264"/>
    <mergeCell ref="X262:X264"/>
    <mergeCell ref="Y262:Y264"/>
    <mergeCell ref="Z262:Z264"/>
    <mergeCell ref="AA262:AA264"/>
    <mergeCell ref="AB262:AB264"/>
    <mergeCell ref="T268:T270"/>
    <mergeCell ref="U268:U270"/>
    <mergeCell ref="V268:V270"/>
    <mergeCell ref="W268:W270"/>
    <mergeCell ref="X268:X270"/>
    <mergeCell ref="Y268:Y270"/>
    <mergeCell ref="Z268:Z270"/>
    <mergeCell ref="AA268:AA270"/>
    <mergeCell ref="AB268:AB270"/>
    <mergeCell ref="AJ268:AJ270"/>
    <mergeCell ref="AK268:AK270"/>
    <mergeCell ref="AL268:AR270"/>
    <mergeCell ref="AS268:AY270"/>
    <mergeCell ref="AZ268:BD270"/>
    <mergeCell ref="BE268:BG270"/>
    <mergeCell ref="BH268:BK270"/>
    <mergeCell ref="BZ268:BZ270"/>
    <mergeCell ref="AJ271:AJ273"/>
    <mergeCell ref="AK271:AK273"/>
    <mergeCell ref="AL271:AR273"/>
    <mergeCell ref="AS271:AY273"/>
    <mergeCell ref="AZ271:BD273"/>
    <mergeCell ref="BE271:BG273"/>
    <mergeCell ref="BH271:BK273"/>
    <mergeCell ref="T274:T276"/>
    <mergeCell ref="U274:U276"/>
    <mergeCell ref="V274:V276"/>
    <mergeCell ref="W274:W276"/>
    <mergeCell ref="X274:X276"/>
    <mergeCell ref="Y274:Y276"/>
    <mergeCell ref="Z274:Z276"/>
    <mergeCell ref="AA274:AA276"/>
    <mergeCell ref="AB274:AB276"/>
    <mergeCell ref="AJ274:AJ276"/>
    <mergeCell ref="AK274:AK276"/>
    <mergeCell ref="AL274:AR276"/>
    <mergeCell ref="AS274:AY276"/>
    <mergeCell ref="AZ274:BD276"/>
    <mergeCell ref="BE274:BG276"/>
    <mergeCell ref="BH274:BK276"/>
    <mergeCell ref="T271:T273"/>
    <mergeCell ref="U271:U273"/>
    <mergeCell ref="V271:V273"/>
    <mergeCell ref="W271:W273"/>
    <mergeCell ref="X271:X273"/>
    <mergeCell ref="Y271:Y273"/>
    <mergeCell ref="Z271:Z273"/>
    <mergeCell ref="AA271:AA273"/>
    <mergeCell ref="AB271:AB273"/>
    <mergeCell ref="AB280:AB282"/>
    <mergeCell ref="T277:T279"/>
    <mergeCell ref="U277:U279"/>
    <mergeCell ref="V277:V279"/>
    <mergeCell ref="W277:W279"/>
    <mergeCell ref="X277:X279"/>
    <mergeCell ref="Y277:Y279"/>
    <mergeCell ref="Z277:Z279"/>
    <mergeCell ref="AA277:AA279"/>
    <mergeCell ref="AB277:AB279"/>
    <mergeCell ref="AJ277:AJ279"/>
    <mergeCell ref="AK277:AK279"/>
    <mergeCell ref="AL277:AR279"/>
    <mergeCell ref="AS277:AY279"/>
    <mergeCell ref="AZ277:BD279"/>
    <mergeCell ref="BE277:BG279"/>
    <mergeCell ref="BH277:BK279"/>
    <mergeCell ref="BZ286:BZ288"/>
    <mergeCell ref="AJ280:AJ282"/>
    <mergeCell ref="AK280:AK282"/>
    <mergeCell ref="AL280:AR282"/>
    <mergeCell ref="AS280:AY282"/>
    <mergeCell ref="AZ280:BD282"/>
    <mergeCell ref="BE280:BG282"/>
    <mergeCell ref="BH280:BK282"/>
    <mergeCell ref="T283:T285"/>
    <mergeCell ref="U283:U285"/>
    <mergeCell ref="V283:V285"/>
    <mergeCell ref="W283:W285"/>
    <mergeCell ref="X283:X285"/>
    <mergeCell ref="Y283:Y285"/>
    <mergeCell ref="Z283:Z285"/>
    <mergeCell ref="AA283:AA285"/>
    <mergeCell ref="AB283:AB285"/>
    <mergeCell ref="AJ283:AJ285"/>
    <mergeCell ref="AK283:AK285"/>
    <mergeCell ref="AL283:AR285"/>
    <mergeCell ref="AS283:AY285"/>
    <mergeCell ref="AZ283:BD285"/>
    <mergeCell ref="BE283:BG285"/>
    <mergeCell ref="BH283:BK285"/>
    <mergeCell ref="T280:T282"/>
    <mergeCell ref="U280:U282"/>
    <mergeCell ref="V280:V282"/>
    <mergeCell ref="W280:W282"/>
    <mergeCell ref="X280:X282"/>
    <mergeCell ref="Y280:Y282"/>
    <mergeCell ref="Z280:Z282"/>
    <mergeCell ref="AA280:AA282"/>
    <mergeCell ref="AJ292:AJ294"/>
    <mergeCell ref="AK292:AK294"/>
    <mergeCell ref="AL292:AR294"/>
    <mergeCell ref="AS292:AY294"/>
    <mergeCell ref="AZ292:BD294"/>
    <mergeCell ref="BE292:BG294"/>
    <mergeCell ref="BH292:BK294"/>
    <mergeCell ref="T289:T291"/>
    <mergeCell ref="U289:U291"/>
    <mergeCell ref="V289:V291"/>
    <mergeCell ref="W289:W291"/>
    <mergeCell ref="X289:X291"/>
    <mergeCell ref="Y289:Y291"/>
    <mergeCell ref="Z289:Z291"/>
    <mergeCell ref="AA289:AA291"/>
    <mergeCell ref="AB289:AB291"/>
    <mergeCell ref="T286:T288"/>
    <mergeCell ref="U286:U288"/>
    <mergeCell ref="V286:V288"/>
    <mergeCell ref="W286:W288"/>
    <mergeCell ref="X286:X288"/>
    <mergeCell ref="Y286:Y288"/>
    <mergeCell ref="Z286:Z288"/>
    <mergeCell ref="AA286:AA288"/>
    <mergeCell ref="AB286:AB288"/>
    <mergeCell ref="AJ286:AJ288"/>
    <mergeCell ref="AK286:AK288"/>
    <mergeCell ref="AL286:AR288"/>
    <mergeCell ref="AS286:AY288"/>
    <mergeCell ref="AZ286:BD288"/>
    <mergeCell ref="BE286:BG288"/>
    <mergeCell ref="BH286:BK288"/>
    <mergeCell ref="T295:T297"/>
    <mergeCell ref="U295:U297"/>
    <mergeCell ref="V295:V297"/>
    <mergeCell ref="W295:W297"/>
    <mergeCell ref="X295:X297"/>
    <mergeCell ref="Y295:Y297"/>
    <mergeCell ref="Z295:Z297"/>
    <mergeCell ref="AA295:AA297"/>
    <mergeCell ref="AB295:AB297"/>
    <mergeCell ref="AJ295:AJ297"/>
    <mergeCell ref="AK295:AK297"/>
    <mergeCell ref="AL295:AR297"/>
    <mergeCell ref="AS295:AY297"/>
    <mergeCell ref="AZ295:BD297"/>
    <mergeCell ref="BE295:BG297"/>
    <mergeCell ref="BH295:BK297"/>
    <mergeCell ref="AJ289:AJ291"/>
    <mergeCell ref="AK289:AK291"/>
    <mergeCell ref="AL289:AR291"/>
    <mergeCell ref="AS289:AY291"/>
    <mergeCell ref="AZ289:BD291"/>
    <mergeCell ref="BE289:BG291"/>
    <mergeCell ref="BH289:BK291"/>
    <mergeCell ref="T292:T294"/>
    <mergeCell ref="U292:U294"/>
    <mergeCell ref="V292:V294"/>
    <mergeCell ref="W292:W294"/>
    <mergeCell ref="X292:X294"/>
    <mergeCell ref="Y292:Y294"/>
    <mergeCell ref="Z292:Z294"/>
    <mergeCell ref="AA292:AA294"/>
    <mergeCell ref="AB292:AB294"/>
    <mergeCell ref="AJ298:AJ300"/>
    <mergeCell ref="AK298:AK300"/>
    <mergeCell ref="AL298:AR300"/>
    <mergeCell ref="AS298:AY300"/>
    <mergeCell ref="AZ298:BD300"/>
    <mergeCell ref="BE298:BG300"/>
    <mergeCell ref="BH298:BK300"/>
    <mergeCell ref="T301:T303"/>
    <mergeCell ref="U301:U303"/>
    <mergeCell ref="V301:V303"/>
    <mergeCell ref="W301:W303"/>
    <mergeCell ref="X301:X303"/>
    <mergeCell ref="Y301:Y303"/>
    <mergeCell ref="Z301:Z303"/>
    <mergeCell ref="AA301:AA303"/>
    <mergeCell ref="AB301:AB303"/>
    <mergeCell ref="AJ301:AJ303"/>
    <mergeCell ref="AK301:AK303"/>
    <mergeCell ref="AL301:AR303"/>
    <mergeCell ref="AS301:AY303"/>
    <mergeCell ref="AZ301:BD303"/>
    <mergeCell ref="BE301:BG303"/>
    <mergeCell ref="BH301:BK303"/>
    <mergeCell ref="T298:T300"/>
    <mergeCell ref="U298:U300"/>
    <mergeCell ref="V298:V300"/>
    <mergeCell ref="W298:W300"/>
    <mergeCell ref="X298:X300"/>
    <mergeCell ref="Y298:Y300"/>
    <mergeCell ref="Z298:Z300"/>
    <mergeCell ref="AA298:AA300"/>
    <mergeCell ref="AB298:AB300"/>
    <mergeCell ref="AJ310:AJ312"/>
    <mergeCell ref="AK310:AK312"/>
    <mergeCell ref="AL310:AR312"/>
    <mergeCell ref="AS310:AY312"/>
    <mergeCell ref="AZ310:BD312"/>
    <mergeCell ref="BE310:BG312"/>
    <mergeCell ref="BH310:BK312"/>
    <mergeCell ref="T307:T309"/>
    <mergeCell ref="U307:U309"/>
    <mergeCell ref="V307:V309"/>
    <mergeCell ref="W307:W309"/>
    <mergeCell ref="X307:X309"/>
    <mergeCell ref="Y307:Y309"/>
    <mergeCell ref="Z307:Z309"/>
    <mergeCell ref="AA307:AA309"/>
    <mergeCell ref="AB307:AB309"/>
    <mergeCell ref="T304:T306"/>
    <mergeCell ref="U304:U306"/>
    <mergeCell ref="V304:V306"/>
    <mergeCell ref="W304:W306"/>
    <mergeCell ref="X304:X306"/>
    <mergeCell ref="Y304:Y306"/>
    <mergeCell ref="Z304:Z306"/>
    <mergeCell ref="AA304:AA306"/>
    <mergeCell ref="AB304:AB306"/>
    <mergeCell ref="AJ304:AJ306"/>
    <mergeCell ref="AK304:AK306"/>
    <mergeCell ref="AL304:AR306"/>
    <mergeCell ref="AS304:AY306"/>
    <mergeCell ref="AZ304:BD306"/>
    <mergeCell ref="BE304:BG306"/>
    <mergeCell ref="BH304:BK306"/>
    <mergeCell ref="T313:T315"/>
    <mergeCell ref="U313:U315"/>
    <mergeCell ref="V313:V315"/>
    <mergeCell ref="W313:W315"/>
    <mergeCell ref="X313:X315"/>
    <mergeCell ref="Y313:Y315"/>
    <mergeCell ref="Z313:Z315"/>
    <mergeCell ref="AA313:AA315"/>
    <mergeCell ref="AB313:AB315"/>
    <mergeCell ref="AJ313:AJ315"/>
    <mergeCell ref="AK313:AK315"/>
    <mergeCell ref="AL313:AR315"/>
    <mergeCell ref="AS313:AY315"/>
    <mergeCell ref="AZ313:BD315"/>
    <mergeCell ref="BE313:BG315"/>
    <mergeCell ref="BH313:BK315"/>
    <mergeCell ref="AJ307:AJ309"/>
    <mergeCell ref="AK307:AK309"/>
    <mergeCell ref="AL307:AR309"/>
    <mergeCell ref="AS307:AY309"/>
    <mergeCell ref="AZ307:BD309"/>
    <mergeCell ref="BE307:BG309"/>
    <mergeCell ref="BH307:BK309"/>
    <mergeCell ref="T310:T312"/>
    <mergeCell ref="U310:U312"/>
    <mergeCell ref="V310:V312"/>
    <mergeCell ref="W310:W312"/>
    <mergeCell ref="X310:X312"/>
    <mergeCell ref="Y310:Y312"/>
    <mergeCell ref="Z310:Z312"/>
    <mergeCell ref="AA310:AA312"/>
    <mergeCell ref="AB310:AB312"/>
    <mergeCell ref="AJ316:AJ318"/>
    <mergeCell ref="AK316:AK318"/>
    <mergeCell ref="AL316:AR318"/>
    <mergeCell ref="AS316:AY318"/>
    <mergeCell ref="AZ316:BD318"/>
    <mergeCell ref="BE316:BG318"/>
    <mergeCell ref="BH316:BK318"/>
    <mergeCell ref="T319:T321"/>
    <mergeCell ref="U319:U321"/>
    <mergeCell ref="V319:V321"/>
    <mergeCell ref="W319:W321"/>
    <mergeCell ref="X319:X321"/>
    <mergeCell ref="Y319:Y321"/>
    <mergeCell ref="Z319:Z321"/>
    <mergeCell ref="AA319:AA321"/>
    <mergeCell ref="AB319:AB321"/>
    <mergeCell ref="AJ319:AJ321"/>
    <mergeCell ref="AK319:AK321"/>
    <mergeCell ref="AL319:AR321"/>
    <mergeCell ref="AS319:AY321"/>
    <mergeCell ref="AZ319:BD321"/>
    <mergeCell ref="BE319:BG321"/>
    <mergeCell ref="BH319:BK321"/>
    <mergeCell ref="T316:T318"/>
    <mergeCell ref="U316:U318"/>
    <mergeCell ref="V316:V318"/>
    <mergeCell ref="W316:W318"/>
    <mergeCell ref="X316:X318"/>
    <mergeCell ref="Y316:Y318"/>
    <mergeCell ref="Z316:Z318"/>
    <mergeCell ref="AA316:AA318"/>
    <mergeCell ref="AB316:AB318"/>
    <mergeCell ref="AS328:AY330"/>
    <mergeCell ref="AZ328:BD330"/>
    <mergeCell ref="BE328:BG330"/>
    <mergeCell ref="BH328:BK330"/>
    <mergeCell ref="T325:T327"/>
    <mergeCell ref="U325:U327"/>
    <mergeCell ref="V325:V327"/>
    <mergeCell ref="W325:W327"/>
    <mergeCell ref="X325:X327"/>
    <mergeCell ref="Y325:Y327"/>
    <mergeCell ref="Z325:Z327"/>
    <mergeCell ref="AA325:AA327"/>
    <mergeCell ref="AB325:AB327"/>
    <mergeCell ref="T322:T324"/>
    <mergeCell ref="U322:U324"/>
    <mergeCell ref="V322:V324"/>
    <mergeCell ref="W322:W324"/>
    <mergeCell ref="X322:X324"/>
    <mergeCell ref="Y322:Y324"/>
    <mergeCell ref="Z322:Z324"/>
    <mergeCell ref="AA322:AA324"/>
    <mergeCell ref="AB322:AB324"/>
    <mergeCell ref="AJ322:AJ324"/>
    <mergeCell ref="AK322:AK324"/>
    <mergeCell ref="AL322:AR324"/>
    <mergeCell ref="AS322:AY324"/>
    <mergeCell ref="AZ322:BD324"/>
    <mergeCell ref="BE322:BG324"/>
    <mergeCell ref="BH322:BK324"/>
    <mergeCell ref="T331:T333"/>
    <mergeCell ref="U331:U333"/>
    <mergeCell ref="V331:V333"/>
    <mergeCell ref="W331:W333"/>
    <mergeCell ref="X331:X333"/>
    <mergeCell ref="Y331:Y333"/>
    <mergeCell ref="Z331:Z333"/>
    <mergeCell ref="AA331:AA333"/>
    <mergeCell ref="AB331:AB333"/>
    <mergeCell ref="AJ331:AJ333"/>
    <mergeCell ref="AK331:AK333"/>
    <mergeCell ref="AL331:AR333"/>
    <mergeCell ref="AS331:AY333"/>
    <mergeCell ref="AZ331:BD333"/>
    <mergeCell ref="BE331:BG333"/>
    <mergeCell ref="BH331:BK333"/>
    <mergeCell ref="AJ325:AJ327"/>
    <mergeCell ref="AK325:AK327"/>
    <mergeCell ref="AL325:AR327"/>
    <mergeCell ref="AS325:AY327"/>
    <mergeCell ref="AZ325:BD327"/>
    <mergeCell ref="BE325:BG327"/>
    <mergeCell ref="BH325:BK327"/>
    <mergeCell ref="T328:T330"/>
    <mergeCell ref="U328:U330"/>
    <mergeCell ref="V328:V330"/>
    <mergeCell ref="W328:W330"/>
    <mergeCell ref="X328:X330"/>
    <mergeCell ref="Y328:Y330"/>
    <mergeCell ref="Z328:Z330"/>
    <mergeCell ref="AA328:AA330"/>
    <mergeCell ref="AB328:AB330"/>
    <mergeCell ref="AS334:AY336"/>
    <mergeCell ref="AZ334:BD336"/>
    <mergeCell ref="BE334:BG336"/>
    <mergeCell ref="BH334:BK336"/>
    <mergeCell ref="T337:T339"/>
    <mergeCell ref="U337:U339"/>
    <mergeCell ref="V337:V339"/>
    <mergeCell ref="W337:W339"/>
    <mergeCell ref="X337:X339"/>
    <mergeCell ref="Y337:Y339"/>
    <mergeCell ref="Z337:Z339"/>
    <mergeCell ref="AA337:AA339"/>
    <mergeCell ref="AB337:AB339"/>
    <mergeCell ref="AJ337:AJ339"/>
    <mergeCell ref="AK337:AK339"/>
    <mergeCell ref="AL337:AR339"/>
    <mergeCell ref="AS337:AY339"/>
    <mergeCell ref="AZ337:BD339"/>
    <mergeCell ref="BE337:BG339"/>
    <mergeCell ref="BH337:BK339"/>
    <mergeCell ref="T334:T336"/>
    <mergeCell ref="U334:U336"/>
    <mergeCell ref="V334:V336"/>
    <mergeCell ref="W334:W336"/>
    <mergeCell ref="X334:X336"/>
    <mergeCell ref="Y334:Y336"/>
    <mergeCell ref="Z334:Z336"/>
    <mergeCell ref="AA334:AA336"/>
    <mergeCell ref="AB334:AB336"/>
    <mergeCell ref="AS346:AY348"/>
    <mergeCell ref="AZ346:BD348"/>
    <mergeCell ref="BE346:BG348"/>
    <mergeCell ref="BH346:BK348"/>
    <mergeCell ref="T343:T345"/>
    <mergeCell ref="U343:U345"/>
    <mergeCell ref="V343:V345"/>
    <mergeCell ref="W343:W345"/>
    <mergeCell ref="X343:X345"/>
    <mergeCell ref="Y343:Y345"/>
    <mergeCell ref="Z343:Z345"/>
    <mergeCell ref="AA343:AA345"/>
    <mergeCell ref="AB343:AB345"/>
    <mergeCell ref="T340:T342"/>
    <mergeCell ref="U340:U342"/>
    <mergeCell ref="V340:V342"/>
    <mergeCell ref="W340:W342"/>
    <mergeCell ref="X340:X342"/>
    <mergeCell ref="Y340:Y342"/>
    <mergeCell ref="Z340:Z342"/>
    <mergeCell ref="AA340:AA342"/>
    <mergeCell ref="AB340:AB342"/>
    <mergeCell ref="AJ340:AJ342"/>
    <mergeCell ref="AK340:AK342"/>
    <mergeCell ref="AL340:AR342"/>
    <mergeCell ref="AS340:AY342"/>
    <mergeCell ref="AZ340:BD342"/>
    <mergeCell ref="BE340:BG342"/>
    <mergeCell ref="BH340:BK342"/>
    <mergeCell ref="T349:T351"/>
    <mergeCell ref="U349:U351"/>
    <mergeCell ref="V349:V351"/>
    <mergeCell ref="W349:W351"/>
    <mergeCell ref="X349:X351"/>
    <mergeCell ref="Y349:Y351"/>
    <mergeCell ref="Z349:Z351"/>
    <mergeCell ref="AA349:AA351"/>
    <mergeCell ref="AB349:AB351"/>
    <mergeCell ref="AJ349:AJ351"/>
    <mergeCell ref="AK349:AK351"/>
    <mergeCell ref="AL349:AR351"/>
    <mergeCell ref="AS349:AY351"/>
    <mergeCell ref="AZ349:BD351"/>
    <mergeCell ref="BE349:BG351"/>
    <mergeCell ref="BH349:BK351"/>
    <mergeCell ref="AJ343:AJ345"/>
    <mergeCell ref="AK343:AK345"/>
    <mergeCell ref="AL343:AR345"/>
    <mergeCell ref="AS343:AY345"/>
    <mergeCell ref="AZ343:BD345"/>
    <mergeCell ref="BE343:BG345"/>
    <mergeCell ref="BH343:BK345"/>
    <mergeCell ref="T346:T348"/>
    <mergeCell ref="U346:U348"/>
    <mergeCell ref="V346:V348"/>
    <mergeCell ref="W346:W348"/>
    <mergeCell ref="X346:X348"/>
    <mergeCell ref="Y346:Y348"/>
    <mergeCell ref="Z346:Z348"/>
    <mergeCell ref="AA346:AA348"/>
    <mergeCell ref="AB346:AB348"/>
    <mergeCell ref="AS352:AY354"/>
    <mergeCell ref="AZ352:BD354"/>
    <mergeCell ref="BE352:BG354"/>
    <mergeCell ref="BH352:BK354"/>
    <mergeCell ref="T355:T357"/>
    <mergeCell ref="U355:U357"/>
    <mergeCell ref="V355:V357"/>
    <mergeCell ref="W355:W357"/>
    <mergeCell ref="X355:X357"/>
    <mergeCell ref="Y355:Y357"/>
    <mergeCell ref="Z355:Z357"/>
    <mergeCell ref="AA355:AA357"/>
    <mergeCell ref="AB355:AB357"/>
    <mergeCell ref="AJ355:AJ357"/>
    <mergeCell ref="AK355:AK357"/>
    <mergeCell ref="AL355:AR357"/>
    <mergeCell ref="AS355:AY357"/>
    <mergeCell ref="AZ355:BD357"/>
    <mergeCell ref="BE355:BG357"/>
    <mergeCell ref="BH355:BK357"/>
    <mergeCell ref="T352:T354"/>
    <mergeCell ref="U352:U354"/>
    <mergeCell ref="V352:V354"/>
    <mergeCell ref="W352:W354"/>
    <mergeCell ref="X352:X354"/>
    <mergeCell ref="Y352:Y354"/>
    <mergeCell ref="Z352:Z354"/>
    <mergeCell ref="AA352:AA354"/>
    <mergeCell ref="AB352:AB354"/>
    <mergeCell ref="T358:T360"/>
    <mergeCell ref="U358:U360"/>
    <mergeCell ref="V358:V360"/>
    <mergeCell ref="W358:W360"/>
    <mergeCell ref="X358:X360"/>
    <mergeCell ref="Y358:Y360"/>
    <mergeCell ref="Z358:Z360"/>
    <mergeCell ref="AA358:AA360"/>
    <mergeCell ref="AB358:AB360"/>
    <mergeCell ref="AJ358:AJ360"/>
    <mergeCell ref="AK358:AK360"/>
    <mergeCell ref="AL358:AR360"/>
    <mergeCell ref="AS358:AY360"/>
    <mergeCell ref="AZ358:BD360"/>
    <mergeCell ref="BE358:BG360"/>
    <mergeCell ref="BH358:BK360"/>
    <mergeCell ref="BZ358:BZ360"/>
    <mergeCell ref="AS361:AY363"/>
    <mergeCell ref="AZ361:BD363"/>
    <mergeCell ref="BE361:BG363"/>
    <mergeCell ref="BH361:BK363"/>
    <mergeCell ref="T364:T366"/>
    <mergeCell ref="U364:U366"/>
    <mergeCell ref="V364:V366"/>
    <mergeCell ref="W364:W366"/>
    <mergeCell ref="X364:X366"/>
    <mergeCell ref="Y364:Y366"/>
    <mergeCell ref="Z364:Z366"/>
    <mergeCell ref="AA364:AA366"/>
    <mergeCell ref="AB364:AB366"/>
    <mergeCell ref="AJ364:AJ366"/>
    <mergeCell ref="AK364:AK366"/>
    <mergeCell ref="AL364:AR366"/>
    <mergeCell ref="AS364:AY366"/>
    <mergeCell ref="AZ364:BD366"/>
    <mergeCell ref="BE364:BG366"/>
    <mergeCell ref="BH364:BK366"/>
    <mergeCell ref="T361:T363"/>
    <mergeCell ref="U361:U363"/>
    <mergeCell ref="V361:V363"/>
    <mergeCell ref="W361:W363"/>
    <mergeCell ref="X361:X363"/>
    <mergeCell ref="Y361:Y363"/>
    <mergeCell ref="Z361:Z363"/>
    <mergeCell ref="AA361:AA363"/>
    <mergeCell ref="AB361:AB363"/>
    <mergeCell ref="AS370:AY372"/>
    <mergeCell ref="AZ370:BD372"/>
    <mergeCell ref="BE370:BG372"/>
    <mergeCell ref="BH370:BK372"/>
    <mergeCell ref="T370:T372"/>
    <mergeCell ref="U370:U372"/>
    <mergeCell ref="V370:V372"/>
    <mergeCell ref="W370:W372"/>
    <mergeCell ref="X370:X372"/>
    <mergeCell ref="Y370:Y372"/>
    <mergeCell ref="Z370:Z372"/>
    <mergeCell ref="AA370:AA372"/>
    <mergeCell ref="AB370:AB372"/>
    <mergeCell ref="T367:T369"/>
    <mergeCell ref="U367:U369"/>
    <mergeCell ref="V367:V369"/>
    <mergeCell ref="W367:W369"/>
    <mergeCell ref="X367:X369"/>
    <mergeCell ref="Y367:Y369"/>
    <mergeCell ref="Z367:Z369"/>
    <mergeCell ref="AA367:AA369"/>
    <mergeCell ref="AB367:AB369"/>
    <mergeCell ref="AJ367:AJ369"/>
    <mergeCell ref="AK367:AK369"/>
    <mergeCell ref="AL367:AR369"/>
    <mergeCell ref="AS367:AY369"/>
    <mergeCell ref="AZ367:BD369"/>
    <mergeCell ref="BE367:BG369"/>
    <mergeCell ref="BH367:BK369"/>
    <mergeCell ref="AF13:AF15"/>
    <mergeCell ref="AG13:AG15"/>
    <mergeCell ref="AH13:AH15"/>
    <mergeCell ref="AF16:AF18"/>
    <mergeCell ref="AG16:AG18"/>
    <mergeCell ref="AF19:AF21"/>
    <mergeCell ref="AG19:AG21"/>
    <mergeCell ref="AF22:AF24"/>
    <mergeCell ref="AG22:AG24"/>
    <mergeCell ref="AF25:AF27"/>
    <mergeCell ref="AG25:AG27"/>
    <mergeCell ref="AF28:AF30"/>
    <mergeCell ref="AF31:AF33"/>
    <mergeCell ref="AI370:AI372"/>
    <mergeCell ref="AJ370:AJ372"/>
    <mergeCell ref="AK370:AK372"/>
    <mergeCell ref="AL370:AR372"/>
    <mergeCell ref="AJ361:AJ363"/>
    <mergeCell ref="AK361:AK363"/>
    <mergeCell ref="AL361:AR363"/>
    <mergeCell ref="AJ352:AJ354"/>
    <mergeCell ref="AK352:AK354"/>
    <mergeCell ref="AL352:AR354"/>
    <mergeCell ref="AJ346:AJ348"/>
    <mergeCell ref="AK346:AK348"/>
    <mergeCell ref="AL346:AR348"/>
    <mergeCell ref="AJ334:AJ336"/>
    <mergeCell ref="AK334:AK336"/>
    <mergeCell ref="AL334:AR336"/>
    <mergeCell ref="AJ328:AJ330"/>
    <mergeCell ref="AK328:AK330"/>
    <mergeCell ref="AL328:AR330"/>
    <mergeCell ref="AF67:AF69"/>
    <mergeCell ref="AG67:AG69"/>
    <mergeCell ref="AH67:AH69"/>
    <mergeCell ref="AF70:AF72"/>
    <mergeCell ref="AG70:AG72"/>
    <mergeCell ref="AH70:AH72"/>
    <mergeCell ref="AF73:AF75"/>
    <mergeCell ref="AG73:AG75"/>
    <mergeCell ref="AH73:AH75"/>
    <mergeCell ref="AF55:AF57"/>
    <mergeCell ref="AF58:AF60"/>
    <mergeCell ref="AG58:AG60"/>
    <mergeCell ref="AH58:AH60"/>
    <mergeCell ref="AF61:AF63"/>
    <mergeCell ref="AG61:AG63"/>
    <mergeCell ref="AH61:AH63"/>
    <mergeCell ref="AF37:AF39"/>
    <mergeCell ref="AG37:AG39"/>
    <mergeCell ref="AH37:AH39"/>
    <mergeCell ref="AF40:AF42"/>
    <mergeCell ref="AG40:AG42"/>
    <mergeCell ref="AH40:AH42"/>
    <mergeCell ref="AF43:AF45"/>
    <mergeCell ref="AG43:AG45"/>
    <mergeCell ref="AH43:AH45"/>
    <mergeCell ref="AF52:AF54"/>
    <mergeCell ref="AF64:AF66"/>
    <mergeCell ref="AG64:AG66"/>
    <mergeCell ref="AH64:AH66"/>
    <mergeCell ref="AF91:AF93"/>
    <mergeCell ref="AG91:AG93"/>
    <mergeCell ref="AH91:AH93"/>
    <mergeCell ref="AF94:AF96"/>
    <mergeCell ref="AG94:AG96"/>
    <mergeCell ref="AH94:AH96"/>
    <mergeCell ref="AF97:AF99"/>
    <mergeCell ref="AG97:AG99"/>
    <mergeCell ref="AH97:AH99"/>
    <mergeCell ref="AF79:AF81"/>
    <mergeCell ref="AG79:AG81"/>
    <mergeCell ref="AH79:AH81"/>
    <mergeCell ref="AF82:AF84"/>
    <mergeCell ref="AG82:AG84"/>
    <mergeCell ref="AH82:AH84"/>
    <mergeCell ref="AF85:AF87"/>
    <mergeCell ref="AG85:AG87"/>
    <mergeCell ref="AH85:AH87"/>
    <mergeCell ref="AF127:AF129"/>
    <mergeCell ref="AG127:AG129"/>
    <mergeCell ref="AH127:AH129"/>
    <mergeCell ref="AF130:AF132"/>
    <mergeCell ref="AG130:AG132"/>
    <mergeCell ref="AH130:AH132"/>
    <mergeCell ref="AF133:AF135"/>
    <mergeCell ref="AG133:AG135"/>
    <mergeCell ref="AH133:AH135"/>
    <mergeCell ref="AF115:AF117"/>
    <mergeCell ref="AG115:AG117"/>
    <mergeCell ref="AF118:AF120"/>
    <mergeCell ref="AG118:AG120"/>
    <mergeCell ref="AF121:AF123"/>
    <mergeCell ref="AG121:AG123"/>
    <mergeCell ref="AF103:AF105"/>
    <mergeCell ref="AG103:AG105"/>
    <mergeCell ref="AH103:AH105"/>
    <mergeCell ref="AF106:AF108"/>
    <mergeCell ref="AG106:AG108"/>
    <mergeCell ref="AH106:AH108"/>
    <mergeCell ref="AF109:AF111"/>
    <mergeCell ref="AG109:AG111"/>
    <mergeCell ref="AH109:AH111"/>
    <mergeCell ref="AF112:AF114"/>
    <mergeCell ref="AG112:AG114"/>
    <mergeCell ref="AF124:AF126"/>
    <mergeCell ref="AG124:AG126"/>
    <mergeCell ref="AH124:AH126"/>
    <mergeCell ref="AF160:AF162"/>
    <mergeCell ref="AG160:AG162"/>
    <mergeCell ref="AH160:AH162"/>
    <mergeCell ref="AF163:AF165"/>
    <mergeCell ref="AG163:AG165"/>
    <mergeCell ref="AH163:AH165"/>
    <mergeCell ref="AF166:AF168"/>
    <mergeCell ref="AG166:AG168"/>
    <mergeCell ref="AH166:AH168"/>
    <mergeCell ref="AF151:AF153"/>
    <mergeCell ref="AG151:AG153"/>
    <mergeCell ref="AF154:AF156"/>
    <mergeCell ref="AG154:AG156"/>
    <mergeCell ref="AF157:AF159"/>
    <mergeCell ref="AG157:AG159"/>
    <mergeCell ref="AF139:AF141"/>
    <mergeCell ref="AG139:AG141"/>
    <mergeCell ref="AH139:AH141"/>
    <mergeCell ref="AF142:AF144"/>
    <mergeCell ref="AG142:AG144"/>
    <mergeCell ref="AH142:AH144"/>
    <mergeCell ref="AF145:AF147"/>
    <mergeCell ref="AG145:AG147"/>
    <mergeCell ref="AH145:AH147"/>
    <mergeCell ref="AF148:AF150"/>
    <mergeCell ref="AG148:AG150"/>
    <mergeCell ref="AF181:AF183"/>
    <mergeCell ref="AG181:AG183"/>
    <mergeCell ref="AH181:AH183"/>
    <mergeCell ref="AF184:AF186"/>
    <mergeCell ref="AG184:AG186"/>
    <mergeCell ref="AH184:AH186"/>
    <mergeCell ref="AF187:AF189"/>
    <mergeCell ref="AG187:AG189"/>
    <mergeCell ref="AH187:AH189"/>
    <mergeCell ref="AF172:AF174"/>
    <mergeCell ref="AG172:AG174"/>
    <mergeCell ref="AH172:AH174"/>
    <mergeCell ref="AF175:AF177"/>
    <mergeCell ref="AG175:AG177"/>
    <mergeCell ref="AH175:AH177"/>
    <mergeCell ref="AF178:AF180"/>
    <mergeCell ref="AG178:AG180"/>
    <mergeCell ref="AH178:AH180"/>
    <mergeCell ref="AF199:AF201"/>
    <mergeCell ref="AG199:AG201"/>
    <mergeCell ref="AH199:AH201"/>
    <mergeCell ref="AF202:AF204"/>
    <mergeCell ref="AG202:AG204"/>
    <mergeCell ref="AH202:AH204"/>
    <mergeCell ref="AF205:AF207"/>
    <mergeCell ref="AG205:AG207"/>
    <mergeCell ref="AH205:AH207"/>
    <mergeCell ref="AF190:AF192"/>
    <mergeCell ref="AG190:AG192"/>
    <mergeCell ref="AH190:AH192"/>
    <mergeCell ref="AF193:AF195"/>
    <mergeCell ref="AG193:AG195"/>
    <mergeCell ref="AH193:AH195"/>
    <mergeCell ref="AF196:AF198"/>
    <mergeCell ref="AG196:AG198"/>
    <mergeCell ref="AH196:AH198"/>
    <mergeCell ref="AF217:AF219"/>
    <mergeCell ref="AG217:AG219"/>
    <mergeCell ref="AH217:AH219"/>
    <mergeCell ref="AF220:AF222"/>
    <mergeCell ref="AG220:AG222"/>
    <mergeCell ref="AH220:AH222"/>
    <mergeCell ref="AF223:AF225"/>
    <mergeCell ref="AG223:AG225"/>
    <mergeCell ref="AH223:AH225"/>
    <mergeCell ref="AF208:AF210"/>
    <mergeCell ref="AG208:AG210"/>
    <mergeCell ref="AH208:AH210"/>
    <mergeCell ref="AF211:AF213"/>
    <mergeCell ref="AG211:AG213"/>
    <mergeCell ref="AH211:AH213"/>
    <mergeCell ref="AF214:AF216"/>
    <mergeCell ref="AG214:AG216"/>
    <mergeCell ref="AH214:AH216"/>
    <mergeCell ref="AF235:AF237"/>
    <mergeCell ref="AG235:AG237"/>
    <mergeCell ref="AH235:AH237"/>
    <mergeCell ref="AF238:AF240"/>
    <mergeCell ref="AG238:AG240"/>
    <mergeCell ref="AH238:AH240"/>
    <mergeCell ref="AF241:AF243"/>
    <mergeCell ref="AG241:AG243"/>
    <mergeCell ref="AH241:AH243"/>
    <mergeCell ref="AF226:AF228"/>
    <mergeCell ref="AG226:AG228"/>
    <mergeCell ref="AH226:AH228"/>
    <mergeCell ref="AF229:AF231"/>
    <mergeCell ref="AG229:AG231"/>
    <mergeCell ref="AH229:AH231"/>
    <mergeCell ref="AF232:AF234"/>
    <mergeCell ref="AG232:AG234"/>
    <mergeCell ref="AH232:AH234"/>
    <mergeCell ref="AF253:AF255"/>
    <mergeCell ref="AG253:AG255"/>
    <mergeCell ref="AH253:AH255"/>
    <mergeCell ref="AF256:AF258"/>
    <mergeCell ref="AG256:AG258"/>
    <mergeCell ref="AH256:AH258"/>
    <mergeCell ref="AF259:AF261"/>
    <mergeCell ref="AG259:AG261"/>
    <mergeCell ref="AH259:AH261"/>
    <mergeCell ref="AF244:AF246"/>
    <mergeCell ref="AG244:AG246"/>
    <mergeCell ref="AH244:AH246"/>
    <mergeCell ref="AF247:AF249"/>
    <mergeCell ref="AG247:AG249"/>
    <mergeCell ref="AH247:AH249"/>
    <mergeCell ref="AF250:AF252"/>
    <mergeCell ref="AG250:AG252"/>
    <mergeCell ref="AH250:AH252"/>
    <mergeCell ref="AF271:AF273"/>
    <mergeCell ref="AG271:AG273"/>
    <mergeCell ref="AH271:AH273"/>
    <mergeCell ref="AF274:AF276"/>
    <mergeCell ref="AG274:AG276"/>
    <mergeCell ref="AH274:AH276"/>
    <mergeCell ref="AF277:AF279"/>
    <mergeCell ref="AG277:AG279"/>
    <mergeCell ref="AH277:AH279"/>
    <mergeCell ref="AF262:AF264"/>
    <mergeCell ref="AG262:AG264"/>
    <mergeCell ref="AH262:AH264"/>
    <mergeCell ref="AF265:AF267"/>
    <mergeCell ref="AG265:AG267"/>
    <mergeCell ref="AH265:AH267"/>
    <mergeCell ref="AF268:AF270"/>
    <mergeCell ref="AG268:AG270"/>
    <mergeCell ref="AH268:AH270"/>
    <mergeCell ref="AF289:AF291"/>
    <mergeCell ref="AG289:AG291"/>
    <mergeCell ref="AH289:AH291"/>
    <mergeCell ref="AF292:AF294"/>
    <mergeCell ref="AG292:AG294"/>
    <mergeCell ref="AH292:AH294"/>
    <mergeCell ref="AF295:AF297"/>
    <mergeCell ref="AG295:AG297"/>
    <mergeCell ref="AH295:AH297"/>
    <mergeCell ref="AF280:AF282"/>
    <mergeCell ref="AG280:AG282"/>
    <mergeCell ref="AH280:AH282"/>
    <mergeCell ref="AF283:AF285"/>
    <mergeCell ref="AG283:AG285"/>
    <mergeCell ref="AH283:AH285"/>
    <mergeCell ref="AF286:AF288"/>
    <mergeCell ref="AG286:AG288"/>
    <mergeCell ref="AH286:AH288"/>
    <mergeCell ref="AF307:AF309"/>
    <mergeCell ref="AG307:AG309"/>
    <mergeCell ref="AH307:AH309"/>
    <mergeCell ref="AF310:AF312"/>
    <mergeCell ref="AG310:AG312"/>
    <mergeCell ref="AH310:AH312"/>
    <mergeCell ref="AF313:AF315"/>
    <mergeCell ref="AG313:AG315"/>
    <mergeCell ref="AH313:AH315"/>
    <mergeCell ref="AF298:AF300"/>
    <mergeCell ref="AG298:AG300"/>
    <mergeCell ref="AH298:AH300"/>
    <mergeCell ref="AF301:AF303"/>
    <mergeCell ref="AG301:AG303"/>
    <mergeCell ref="AH301:AH303"/>
    <mergeCell ref="AF304:AF306"/>
    <mergeCell ref="AG304:AG306"/>
    <mergeCell ref="AH304:AH306"/>
    <mergeCell ref="AG337:AG339"/>
    <mergeCell ref="AH337:AH339"/>
    <mergeCell ref="AF340:AF342"/>
    <mergeCell ref="AG340:AG342"/>
    <mergeCell ref="AH340:AH342"/>
    <mergeCell ref="AF325:AF327"/>
    <mergeCell ref="AG325:AG327"/>
    <mergeCell ref="AH325:AH327"/>
    <mergeCell ref="AF328:AF330"/>
    <mergeCell ref="AG328:AG330"/>
    <mergeCell ref="AH328:AH330"/>
    <mergeCell ref="AF331:AF333"/>
    <mergeCell ref="AG331:AG333"/>
    <mergeCell ref="AH331:AH333"/>
    <mergeCell ref="AF316:AF318"/>
    <mergeCell ref="AG316:AG318"/>
    <mergeCell ref="AH316:AH318"/>
    <mergeCell ref="AF319:AF321"/>
    <mergeCell ref="AG319:AG321"/>
    <mergeCell ref="AH319:AH321"/>
    <mergeCell ref="AF322:AF324"/>
    <mergeCell ref="AG322:AG324"/>
    <mergeCell ref="AH322:AH324"/>
    <mergeCell ref="S73:S75"/>
    <mergeCell ref="AF361:AF363"/>
    <mergeCell ref="AG361:AG363"/>
    <mergeCell ref="AH361:AH363"/>
    <mergeCell ref="AF364:AF366"/>
    <mergeCell ref="AG364:AG366"/>
    <mergeCell ref="AH364:AH366"/>
    <mergeCell ref="AF367:AF369"/>
    <mergeCell ref="AG367:AG369"/>
    <mergeCell ref="AH367:AH369"/>
    <mergeCell ref="AF352:AF354"/>
    <mergeCell ref="AG352:AG354"/>
    <mergeCell ref="AH352:AH354"/>
    <mergeCell ref="AF355:AF357"/>
    <mergeCell ref="AG355:AG357"/>
    <mergeCell ref="AH355:AH357"/>
    <mergeCell ref="AF358:AF360"/>
    <mergeCell ref="AG358:AG360"/>
    <mergeCell ref="AH358:AH360"/>
    <mergeCell ref="AF343:AF345"/>
    <mergeCell ref="AG343:AG345"/>
    <mergeCell ref="AH343:AH345"/>
    <mergeCell ref="AF346:AF348"/>
    <mergeCell ref="AG346:AG348"/>
    <mergeCell ref="AH346:AH348"/>
    <mergeCell ref="AF349:AF351"/>
    <mergeCell ref="AG349:AG351"/>
    <mergeCell ref="AH349:AH351"/>
    <mergeCell ref="AF334:AF336"/>
    <mergeCell ref="AG334:AG336"/>
    <mergeCell ref="AH334:AH336"/>
    <mergeCell ref="AF337:AF339"/>
    <mergeCell ref="S79:S81"/>
    <mergeCell ref="S82:S84"/>
    <mergeCell ref="S85:S87"/>
    <mergeCell ref="S88:S90"/>
    <mergeCell ref="S91:S93"/>
    <mergeCell ref="S94:S96"/>
    <mergeCell ref="S97:S99"/>
    <mergeCell ref="S100:S102"/>
    <mergeCell ref="S103:S105"/>
    <mergeCell ref="AF370:AF372"/>
    <mergeCell ref="AG370:AG372"/>
    <mergeCell ref="AH370:AH372"/>
    <mergeCell ref="S13:S15"/>
    <mergeCell ref="S16:S18"/>
    <mergeCell ref="S19:S21"/>
    <mergeCell ref="S22:S24"/>
    <mergeCell ref="S25:S27"/>
    <mergeCell ref="S28:S30"/>
    <mergeCell ref="S31:S33"/>
    <mergeCell ref="S34:S36"/>
    <mergeCell ref="S37:S39"/>
    <mergeCell ref="S40:S42"/>
    <mergeCell ref="S43:S45"/>
    <mergeCell ref="S46:S48"/>
    <mergeCell ref="S49:S51"/>
    <mergeCell ref="S52:S54"/>
    <mergeCell ref="S55:S57"/>
    <mergeCell ref="S58:S60"/>
    <mergeCell ref="S61:S63"/>
    <mergeCell ref="S64:S66"/>
    <mergeCell ref="S67:S69"/>
    <mergeCell ref="S70:S72"/>
    <mergeCell ref="S151:S153"/>
    <mergeCell ref="S154:S156"/>
    <mergeCell ref="S157:S159"/>
    <mergeCell ref="S160:S162"/>
    <mergeCell ref="S163:S165"/>
    <mergeCell ref="S166:S168"/>
    <mergeCell ref="S169:S171"/>
    <mergeCell ref="S172:S174"/>
    <mergeCell ref="S175:S177"/>
    <mergeCell ref="S115:S117"/>
    <mergeCell ref="S118:S120"/>
    <mergeCell ref="S121:S123"/>
    <mergeCell ref="S124:S126"/>
    <mergeCell ref="S127:S129"/>
    <mergeCell ref="S130:S132"/>
    <mergeCell ref="S133:S135"/>
    <mergeCell ref="S136:S138"/>
    <mergeCell ref="S139:S141"/>
    <mergeCell ref="S142:S144"/>
    <mergeCell ref="S145:S147"/>
    <mergeCell ref="S148:S150"/>
    <mergeCell ref="S205:S207"/>
    <mergeCell ref="S208:S210"/>
    <mergeCell ref="S211:S213"/>
    <mergeCell ref="S214:S216"/>
    <mergeCell ref="S217:S219"/>
    <mergeCell ref="S220:S222"/>
    <mergeCell ref="S223:S225"/>
    <mergeCell ref="S226:S228"/>
    <mergeCell ref="S229:S231"/>
    <mergeCell ref="S178:S180"/>
    <mergeCell ref="S181:S183"/>
    <mergeCell ref="S184:S186"/>
    <mergeCell ref="S187:S189"/>
    <mergeCell ref="S190:S192"/>
    <mergeCell ref="S193:S195"/>
    <mergeCell ref="S196:S198"/>
    <mergeCell ref="S199:S201"/>
    <mergeCell ref="S202:S204"/>
    <mergeCell ref="S259:S261"/>
    <mergeCell ref="S262:S264"/>
    <mergeCell ref="S265:S267"/>
    <mergeCell ref="S268:S270"/>
    <mergeCell ref="S271:S273"/>
    <mergeCell ref="S274:S276"/>
    <mergeCell ref="S277:S279"/>
    <mergeCell ref="S280:S282"/>
    <mergeCell ref="S283:S285"/>
    <mergeCell ref="S232:S234"/>
    <mergeCell ref="S235:S237"/>
    <mergeCell ref="S238:S240"/>
    <mergeCell ref="S241:S243"/>
    <mergeCell ref="S244:S246"/>
    <mergeCell ref="S247:S249"/>
    <mergeCell ref="S250:S252"/>
    <mergeCell ref="S253:S255"/>
    <mergeCell ref="S256:S258"/>
    <mergeCell ref="S313:S315"/>
    <mergeCell ref="S316:S318"/>
    <mergeCell ref="S319:S321"/>
    <mergeCell ref="S322:S324"/>
    <mergeCell ref="S325:S327"/>
    <mergeCell ref="S328:S330"/>
    <mergeCell ref="S331:S333"/>
    <mergeCell ref="S334:S336"/>
    <mergeCell ref="S337:S339"/>
    <mergeCell ref="S286:S288"/>
    <mergeCell ref="S289:S291"/>
    <mergeCell ref="S292:S294"/>
    <mergeCell ref="S295:S297"/>
    <mergeCell ref="S298:S300"/>
    <mergeCell ref="S301:S303"/>
    <mergeCell ref="S304:S306"/>
    <mergeCell ref="S307:S309"/>
    <mergeCell ref="S310:S312"/>
    <mergeCell ref="S367:S369"/>
    <mergeCell ref="S370:S372"/>
    <mergeCell ref="CA34:CA36"/>
    <mergeCell ref="CA37:CA39"/>
    <mergeCell ref="CA40:CA42"/>
    <mergeCell ref="CA43:CA45"/>
    <mergeCell ref="CA46:CA48"/>
    <mergeCell ref="CA49:CA51"/>
    <mergeCell ref="CA52:CA54"/>
    <mergeCell ref="CA55:CA57"/>
    <mergeCell ref="CA58:CA60"/>
    <mergeCell ref="CA61:CA63"/>
    <mergeCell ref="CA64:CA66"/>
    <mergeCell ref="CA67:CA69"/>
    <mergeCell ref="CA70:CA72"/>
    <mergeCell ref="CA73:CA75"/>
    <mergeCell ref="CA76:CA78"/>
    <mergeCell ref="CA79:CA81"/>
    <mergeCell ref="CA82:CA84"/>
    <mergeCell ref="CA85:CA87"/>
    <mergeCell ref="CA88:CA90"/>
    <mergeCell ref="CA91:CA93"/>
    <mergeCell ref="CA94:CA96"/>
    <mergeCell ref="S340:S342"/>
    <mergeCell ref="S343:S345"/>
    <mergeCell ref="S346:S348"/>
    <mergeCell ref="S349:S351"/>
    <mergeCell ref="S352:S354"/>
    <mergeCell ref="S355:S357"/>
    <mergeCell ref="S358:S360"/>
    <mergeCell ref="S361:S363"/>
    <mergeCell ref="S364:S366"/>
    <mergeCell ref="CA124:CA126"/>
    <mergeCell ref="CA127:CA129"/>
    <mergeCell ref="CA130:CA132"/>
    <mergeCell ref="CA133:CA135"/>
    <mergeCell ref="CA136:CA138"/>
    <mergeCell ref="CA139:CA141"/>
    <mergeCell ref="CA142:CA144"/>
    <mergeCell ref="CA145:CA147"/>
    <mergeCell ref="CA148:CA150"/>
    <mergeCell ref="CA97:CA99"/>
    <mergeCell ref="CA100:CA102"/>
    <mergeCell ref="CA103:CA105"/>
    <mergeCell ref="CA106:CA108"/>
    <mergeCell ref="CA109:CA111"/>
    <mergeCell ref="CA112:CA114"/>
    <mergeCell ref="CA115:CA117"/>
    <mergeCell ref="CA118:CA120"/>
    <mergeCell ref="CA121:CA123"/>
    <mergeCell ref="CA178:CA180"/>
    <mergeCell ref="CA181:CA183"/>
    <mergeCell ref="CA184:CA186"/>
    <mergeCell ref="CA187:CA189"/>
    <mergeCell ref="CA190:CA192"/>
    <mergeCell ref="CA193:CA195"/>
    <mergeCell ref="CA196:CA198"/>
    <mergeCell ref="CA199:CA201"/>
    <mergeCell ref="CA202:CA204"/>
    <mergeCell ref="CA151:CA153"/>
    <mergeCell ref="CA154:CA156"/>
    <mergeCell ref="CA157:CA159"/>
    <mergeCell ref="CA160:CA162"/>
    <mergeCell ref="CA163:CA165"/>
    <mergeCell ref="CA166:CA168"/>
    <mergeCell ref="CA169:CA171"/>
    <mergeCell ref="CA172:CA174"/>
    <mergeCell ref="CA175:CA177"/>
    <mergeCell ref="CA232:CA234"/>
    <mergeCell ref="CA235:CA237"/>
    <mergeCell ref="CA238:CA240"/>
    <mergeCell ref="CA241:CA243"/>
    <mergeCell ref="CA244:CA246"/>
    <mergeCell ref="CA247:CA249"/>
    <mergeCell ref="CA250:CA252"/>
    <mergeCell ref="CA253:CA255"/>
    <mergeCell ref="CA256:CA258"/>
    <mergeCell ref="CA205:CA207"/>
    <mergeCell ref="CA208:CA210"/>
    <mergeCell ref="CA211:CA213"/>
    <mergeCell ref="CA214:CA216"/>
    <mergeCell ref="CA217:CA219"/>
    <mergeCell ref="CA220:CA222"/>
    <mergeCell ref="CA223:CA225"/>
    <mergeCell ref="CA226:CA228"/>
    <mergeCell ref="CA229:CA231"/>
    <mergeCell ref="CA337:CA339"/>
    <mergeCell ref="CA286:CA288"/>
    <mergeCell ref="CA289:CA291"/>
    <mergeCell ref="CA292:CA294"/>
    <mergeCell ref="CA295:CA297"/>
    <mergeCell ref="CA298:CA300"/>
    <mergeCell ref="CA301:CA303"/>
    <mergeCell ref="CA304:CA306"/>
    <mergeCell ref="CA307:CA309"/>
    <mergeCell ref="CA310:CA312"/>
    <mergeCell ref="CA259:CA261"/>
    <mergeCell ref="CA262:CA264"/>
    <mergeCell ref="CA265:CA267"/>
    <mergeCell ref="CA268:CA270"/>
    <mergeCell ref="CA271:CA273"/>
    <mergeCell ref="CA274:CA276"/>
    <mergeCell ref="CA277:CA279"/>
    <mergeCell ref="CA280:CA282"/>
    <mergeCell ref="CA283:CA285"/>
    <mergeCell ref="CC2:CJ2"/>
    <mergeCell ref="CC3:CJ5"/>
    <mergeCell ref="CC6:CJ8"/>
    <mergeCell ref="CC15:CF21"/>
    <mergeCell ref="CG15:CJ21"/>
    <mergeCell ref="CC22:CJ24"/>
    <mergeCell ref="CA367:CA369"/>
    <mergeCell ref="CA370:CA372"/>
    <mergeCell ref="AB13:AB15"/>
    <mergeCell ref="Y13:Y15"/>
    <mergeCell ref="AX7:BW7"/>
    <mergeCell ref="AX8:BW8"/>
    <mergeCell ref="AX9:BW9"/>
    <mergeCell ref="AX5:BW6"/>
    <mergeCell ref="BZ22:BZ24"/>
    <mergeCell ref="CA340:CA342"/>
    <mergeCell ref="CA343:CA345"/>
    <mergeCell ref="CA346:CA348"/>
    <mergeCell ref="CA349:CA351"/>
    <mergeCell ref="CA352:CA354"/>
    <mergeCell ref="CA355:CA357"/>
    <mergeCell ref="CA358:CA360"/>
    <mergeCell ref="CA361:CA363"/>
    <mergeCell ref="CA364:CA366"/>
    <mergeCell ref="CA313:CA315"/>
    <mergeCell ref="CA316:CA318"/>
    <mergeCell ref="CA319:CA321"/>
    <mergeCell ref="CA322:CA324"/>
    <mergeCell ref="CA325:CA327"/>
    <mergeCell ref="CA328:CA330"/>
    <mergeCell ref="CA331:CA333"/>
    <mergeCell ref="CA334:CA336"/>
    <mergeCell ref="AH16:AH18"/>
    <mergeCell ref="AH19:AH21"/>
    <mergeCell ref="AH22:AH24"/>
    <mergeCell ref="AH25:AH27"/>
    <mergeCell ref="BM10:BW10"/>
    <mergeCell ref="AK10:AK12"/>
    <mergeCell ref="AL10:AR12"/>
    <mergeCell ref="AS10:AY12"/>
    <mergeCell ref="BE10:BG12"/>
    <mergeCell ref="BH10:BK12"/>
    <mergeCell ref="BL10:BL12"/>
    <mergeCell ref="CA10:CA12"/>
    <mergeCell ref="BZ10:BZ12"/>
    <mergeCell ref="BX10:BX12"/>
    <mergeCell ref="BY10:BY12"/>
    <mergeCell ref="BZ13:BZ15"/>
    <mergeCell ref="BZ16:BZ18"/>
    <mergeCell ref="BZ19:BZ21"/>
    <mergeCell ref="BH13:BK15"/>
    <mergeCell ref="AZ10:BD12"/>
    <mergeCell ref="BH19:BK21"/>
    <mergeCell ref="AJ19:AJ21"/>
    <mergeCell ref="AK19:AK21"/>
    <mergeCell ref="AK16:AK18"/>
    <mergeCell ref="AL16:AR18"/>
    <mergeCell ref="AS16:AY18"/>
    <mergeCell ref="AJ16:AJ18"/>
    <mergeCell ref="AZ16:BD18"/>
    <mergeCell ref="BH16:BK18"/>
    <mergeCell ref="AL19:AR21"/>
    <mergeCell ref="BZ25:BZ27"/>
    <mergeCell ref="AH148:AH150"/>
    <mergeCell ref="AH151:AH153"/>
    <mergeCell ref="AH154:AH156"/>
    <mergeCell ref="AH157:AH159"/>
    <mergeCell ref="AH112:AH114"/>
    <mergeCell ref="AH115:AH117"/>
    <mergeCell ref="AH118:AH120"/>
    <mergeCell ref="AH121:AH123"/>
    <mergeCell ref="AG49:AG51"/>
    <mergeCell ref="AH49:AH51"/>
    <mergeCell ref="AG52:AG54"/>
    <mergeCell ref="AH52:AH54"/>
    <mergeCell ref="AG55:AG57"/>
    <mergeCell ref="AH55:AH57"/>
    <mergeCell ref="AG28:AG30"/>
    <mergeCell ref="AH28:AH30"/>
    <mergeCell ref="AG31:AG33"/>
    <mergeCell ref="AH31:AH33"/>
    <mergeCell ref="AG34:AG36"/>
    <mergeCell ref="AH34:AH36"/>
    <mergeCell ref="BZ79:BZ81"/>
    <mergeCell ref="BZ82:BZ84"/>
    <mergeCell ref="BZ85:BZ87"/>
    <mergeCell ref="BZ88:BZ90"/>
    <mergeCell ref="BZ91:BZ93"/>
    <mergeCell ref="BZ64:BZ66"/>
    <mergeCell ref="BZ67:BZ69"/>
    <mergeCell ref="BZ70:BZ72"/>
    <mergeCell ref="BZ73:BZ75"/>
    <mergeCell ref="BZ76:BZ78"/>
    <mergeCell ref="BZ49:BZ51"/>
    <mergeCell ref="BZ52:BZ54"/>
    <mergeCell ref="BZ55:BZ57"/>
    <mergeCell ref="BZ58:BZ60"/>
    <mergeCell ref="BZ61:BZ63"/>
    <mergeCell ref="BZ34:BZ36"/>
    <mergeCell ref="BZ37:BZ39"/>
    <mergeCell ref="BZ40:BZ42"/>
    <mergeCell ref="BZ43:BZ45"/>
    <mergeCell ref="BZ46:BZ48"/>
    <mergeCell ref="BZ139:BZ141"/>
    <mergeCell ref="BZ142:BZ144"/>
    <mergeCell ref="BZ145:BZ147"/>
    <mergeCell ref="BZ148:BZ150"/>
    <mergeCell ref="BZ151:BZ153"/>
    <mergeCell ref="BZ124:BZ126"/>
    <mergeCell ref="BZ127:BZ129"/>
    <mergeCell ref="BZ130:BZ132"/>
    <mergeCell ref="BZ133:BZ135"/>
    <mergeCell ref="BZ136:BZ138"/>
    <mergeCell ref="BZ109:BZ111"/>
    <mergeCell ref="BZ112:BZ114"/>
    <mergeCell ref="BZ115:BZ117"/>
    <mergeCell ref="BZ118:BZ120"/>
    <mergeCell ref="BZ121:BZ123"/>
    <mergeCell ref="BZ94:BZ96"/>
    <mergeCell ref="BZ97:BZ99"/>
    <mergeCell ref="BZ100:BZ102"/>
    <mergeCell ref="BZ103:BZ105"/>
    <mergeCell ref="BZ106:BZ108"/>
    <mergeCell ref="BZ199:BZ201"/>
    <mergeCell ref="BZ202:BZ204"/>
    <mergeCell ref="BZ205:BZ207"/>
    <mergeCell ref="BZ208:BZ210"/>
    <mergeCell ref="BZ211:BZ213"/>
    <mergeCell ref="BZ184:BZ186"/>
    <mergeCell ref="BZ187:BZ189"/>
    <mergeCell ref="BZ190:BZ192"/>
    <mergeCell ref="BZ193:BZ195"/>
    <mergeCell ref="BZ196:BZ198"/>
    <mergeCell ref="BZ169:BZ171"/>
    <mergeCell ref="BZ172:BZ174"/>
    <mergeCell ref="BZ175:BZ177"/>
    <mergeCell ref="BZ178:BZ180"/>
    <mergeCell ref="BZ181:BZ183"/>
    <mergeCell ref="BZ154:BZ156"/>
    <mergeCell ref="BZ157:BZ159"/>
    <mergeCell ref="BZ160:BZ162"/>
    <mergeCell ref="BZ163:BZ165"/>
    <mergeCell ref="BZ166:BZ168"/>
    <mergeCell ref="BZ271:BZ273"/>
    <mergeCell ref="BZ274:BZ276"/>
    <mergeCell ref="BZ277:BZ279"/>
    <mergeCell ref="BZ280:BZ282"/>
    <mergeCell ref="BZ283:BZ285"/>
    <mergeCell ref="BZ253:BZ255"/>
    <mergeCell ref="BZ256:BZ258"/>
    <mergeCell ref="BZ259:BZ261"/>
    <mergeCell ref="BZ262:BZ264"/>
    <mergeCell ref="BZ265:BZ267"/>
    <mergeCell ref="BZ235:BZ237"/>
    <mergeCell ref="BZ238:BZ240"/>
    <mergeCell ref="BZ241:BZ243"/>
    <mergeCell ref="BZ244:BZ246"/>
    <mergeCell ref="BZ247:BZ249"/>
    <mergeCell ref="BZ217:BZ219"/>
    <mergeCell ref="BZ220:BZ222"/>
    <mergeCell ref="BZ223:BZ225"/>
    <mergeCell ref="BZ226:BZ228"/>
    <mergeCell ref="BZ229:BZ231"/>
    <mergeCell ref="BZ250:BZ252"/>
    <mergeCell ref="BZ232:BZ234"/>
    <mergeCell ref="BZ352:BZ354"/>
    <mergeCell ref="BZ355:BZ357"/>
    <mergeCell ref="BZ325:BZ327"/>
    <mergeCell ref="BZ328:BZ330"/>
    <mergeCell ref="BZ331:BZ333"/>
    <mergeCell ref="BZ334:BZ336"/>
    <mergeCell ref="BZ337:BZ339"/>
    <mergeCell ref="BZ307:BZ309"/>
    <mergeCell ref="BZ310:BZ312"/>
    <mergeCell ref="BZ313:BZ315"/>
    <mergeCell ref="BZ316:BZ318"/>
    <mergeCell ref="BZ319:BZ321"/>
    <mergeCell ref="BZ289:BZ291"/>
    <mergeCell ref="BZ292:BZ294"/>
    <mergeCell ref="BZ295:BZ297"/>
    <mergeCell ref="BZ298:BZ300"/>
    <mergeCell ref="BZ301:BZ303"/>
    <mergeCell ref="BZ340:BZ342"/>
    <mergeCell ref="BZ322:BZ324"/>
    <mergeCell ref="BZ304:BZ306"/>
    <mergeCell ref="AI64:AI66"/>
    <mergeCell ref="AI67:AI69"/>
    <mergeCell ref="AI70:AI72"/>
    <mergeCell ref="AI73:AI75"/>
    <mergeCell ref="AI76:AI78"/>
    <mergeCell ref="AI79:AI81"/>
    <mergeCell ref="AI82:AI84"/>
    <mergeCell ref="AI85:AI87"/>
    <mergeCell ref="AI88:AI90"/>
    <mergeCell ref="BZ361:BZ363"/>
    <mergeCell ref="BZ364:BZ366"/>
    <mergeCell ref="BZ367:BZ369"/>
    <mergeCell ref="BZ370:BZ372"/>
    <mergeCell ref="AI13:AI15"/>
    <mergeCell ref="AI16:AI18"/>
    <mergeCell ref="AI19:AI21"/>
    <mergeCell ref="AI22:AI24"/>
    <mergeCell ref="AI25:AI27"/>
    <mergeCell ref="AI28:AI30"/>
    <mergeCell ref="AI31:AI33"/>
    <mergeCell ref="AI34:AI36"/>
    <mergeCell ref="AI37:AI39"/>
    <mergeCell ref="AI40:AI42"/>
    <mergeCell ref="AI43:AI45"/>
    <mergeCell ref="AI46:AI48"/>
    <mergeCell ref="AI49:AI51"/>
    <mergeCell ref="AI52:AI54"/>
    <mergeCell ref="AI55:AI57"/>
    <mergeCell ref="AI58:AI60"/>
    <mergeCell ref="BZ343:BZ345"/>
    <mergeCell ref="BZ346:BZ348"/>
    <mergeCell ref="BZ349:BZ351"/>
    <mergeCell ref="AI127:AI129"/>
    <mergeCell ref="AI130:AI132"/>
    <mergeCell ref="AI133:AI135"/>
    <mergeCell ref="AI136:AI138"/>
    <mergeCell ref="AI139:AI141"/>
    <mergeCell ref="AI142:AI144"/>
    <mergeCell ref="AI145:AI147"/>
    <mergeCell ref="AI148:AI150"/>
    <mergeCell ref="AI151:AI153"/>
    <mergeCell ref="AI91:AI93"/>
    <mergeCell ref="AI94:AI96"/>
    <mergeCell ref="AI97:AI99"/>
    <mergeCell ref="AI100:AI102"/>
    <mergeCell ref="AI103:AI105"/>
    <mergeCell ref="AI106:AI108"/>
    <mergeCell ref="AI109:AI111"/>
    <mergeCell ref="AI112:AI114"/>
    <mergeCell ref="AI115:AI117"/>
    <mergeCell ref="AI124:AI126"/>
    <mergeCell ref="AI181:AI183"/>
    <mergeCell ref="AI184:AI186"/>
    <mergeCell ref="AI187:AI189"/>
    <mergeCell ref="AI190:AI192"/>
    <mergeCell ref="AI193:AI195"/>
    <mergeCell ref="AI196:AI198"/>
    <mergeCell ref="AI199:AI201"/>
    <mergeCell ref="AI202:AI204"/>
    <mergeCell ref="AI205:AI207"/>
    <mergeCell ref="AI154:AI156"/>
    <mergeCell ref="AI157:AI159"/>
    <mergeCell ref="AI160:AI162"/>
    <mergeCell ref="AI163:AI165"/>
    <mergeCell ref="AI166:AI168"/>
    <mergeCell ref="AI169:AI171"/>
    <mergeCell ref="AI172:AI174"/>
    <mergeCell ref="AI175:AI177"/>
    <mergeCell ref="AI178:AI180"/>
    <mergeCell ref="AI274:AI276"/>
    <mergeCell ref="AI277:AI279"/>
    <mergeCell ref="AI280:AI282"/>
    <mergeCell ref="AI283:AI285"/>
    <mergeCell ref="AI286:AI288"/>
    <mergeCell ref="AI235:AI237"/>
    <mergeCell ref="AI238:AI240"/>
    <mergeCell ref="AI241:AI243"/>
    <mergeCell ref="AI244:AI246"/>
    <mergeCell ref="AI247:AI249"/>
    <mergeCell ref="AI250:AI252"/>
    <mergeCell ref="AI253:AI255"/>
    <mergeCell ref="AI256:AI258"/>
    <mergeCell ref="AI259:AI261"/>
    <mergeCell ref="AI208:AI210"/>
    <mergeCell ref="AI211:AI213"/>
    <mergeCell ref="AI214:AI216"/>
    <mergeCell ref="AI217:AI219"/>
    <mergeCell ref="AI220:AI222"/>
    <mergeCell ref="AI223:AI225"/>
    <mergeCell ref="AI226:AI228"/>
    <mergeCell ref="AI229:AI231"/>
    <mergeCell ref="AI232:AI234"/>
    <mergeCell ref="CC25:CJ29"/>
    <mergeCell ref="AI343:AI345"/>
    <mergeCell ref="AI346:AI348"/>
    <mergeCell ref="AI349:AI351"/>
    <mergeCell ref="AI352:AI354"/>
    <mergeCell ref="AI355:AI357"/>
    <mergeCell ref="AI358:AI360"/>
    <mergeCell ref="AI361:AI363"/>
    <mergeCell ref="AI364:AI366"/>
    <mergeCell ref="AI367:AI369"/>
    <mergeCell ref="AI316:AI318"/>
    <mergeCell ref="AI319:AI321"/>
    <mergeCell ref="AI322:AI324"/>
    <mergeCell ref="AI325:AI327"/>
    <mergeCell ref="AI328:AI330"/>
    <mergeCell ref="AI331:AI333"/>
    <mergeCell ref="AI334:AI336"/>
    <mergeCell ref="AI337:AI339"/>
    <mergeCell ref="AI340:AI342"/>
    <mergeCell ref="AI289:AI291"/>
    <mergeCell ref="AI292:AI294"/>
    <mergeCell ref="AI295:AI297"/>
    <mergeCell ref="AI298:AI300"/>
    <mergeCell ref="AI301:AI303"/>
    <mergeCell ref="AI304:AI306"/>
    <mergeCell ref="AI307:AI309"/>
    <mergeCell ref="AI310:AI312"/>
    <mergeCell ref="AI313:AI315"/>
    <mergeCell ref="AI262:AI264"/>
    <mergeCell ref="AI265:AI267"/>
    <mergeCell ref="AI268:AI270"/>
    <mergeCell ref="AI271:AI273"/>
  </mergeCells>
  <phoneticPr fontId="2" type="noConversion"/>
  <conditionalFormatting sqref="CA8 A8:D8 CA5 A5:D5">
    <cfRule type="expression" dxfId="32" priority="13">
      <formula>$CA$5&gt;1</formula>
    </cfRule>
  </conditionalFormatting>
  <conditionalFormatting sqref="CA3 A3:D3 CA8 A8:D8 CA5 A5:D5">
    <cfRule type="expression" dxfId="31" priority="12">
      <formula>$CA$5=1</formula>
    </cfRule>
  </conditionalFormatting>
  <conditionalFormatting sqref="CA3 A3:D3 CA8 A8:D8 CA5 A5:D5">
    <cfRule type="expression" dxfId="30" priority="11">
      <formula>$CA$5=0</formula>
    </cfRule>
  </conditionalFormatting>
  <conditionalFormatting sqref="CA13:CA372 A13:K372">
    <cfRule type="expression" dxfId="29" priority="10">
      <formula>AND($CA$5&gt;1,$CA13&gt;0)</formula>
    </cfRule>
  </conditionalFormatting>
  <conditionalFormatting sqref="AK13:CA372">
    <cfRule type="expression" dxfId="28" priority="14">
      <formula>$AD13="falta"</formula>
    </cfRule>
    <cfRule type="expression" dxfId="27" priority="15">
      <formula>MOD($AC13,2)=0</formula>
    </cfRule>
  </conditionalFormatting>
  <conditionalFormatting sqref="BZ13:BZ372">
    <cfRule type="duplicateValues" dxfId="26" priority="1"/>
  </conditionalFormatting>
  <dataValidations count="7">
    <dataValidation allowBlank="1" showInputMessage="1" showErrorMessage="1" prompt="Introduzir um valor entre 0 e 2." sqref="BZ343 BZ340 BZ13 BZ337 BZ334 BZ331 BZ328 BZ325 BZ322 BZ319 BZ316 BZ313 BZ310 BZ307 BZ304 BZ301 BZ298 BZ295 BZ292 BZ289 BZ286 BZ283 BZ280 BZ277 BZ274 BZ271 BZ268 BZ265 BZ262 BZ259 BZ256 BZ253 BZ250 BZ247 BZ244 BZ241 BZ238 BZ235 BZ232 BZ229 BZ226 BZ223 BZ220 BZ217 BZ214 BZ211 BZ208 BZ205 BZ202 BZ199 BZ196 BZ193 BZ190 BZ187 BZ184 BZ181 BZ178 BZ175 BZ172 BZ169 BZ166 BZ163 BZ160 BZ157 BZ154 BZ151 BZ148 BZ145 BZ142 BZ139 BZ136 BZ133 BZ130 BZ127 BZ124 BZ121 BZ118 BZ115 BZ112 BZ109 BZ106 BZ103 BZ100 BZ97 BZ94 BZ91 BZ88 BZ85 BZ82 BZ79 BZ76 BZ73 BZ70 BZ67 BZ64 BZ61 BZ58 BZ55 BZ52 BZ49 BZ46 BZ43 BZ40 BZ37 BZ34 BZ367 BZ370 BZ25 BZ358 BZ28 BZ16 BZ31 BZ364 BZ352 BZ361 BZ22 BZ355 BZ349 BZ19 BZ346" xr:uid="{D62684CB-B660-47D9-B821-9DB2DE5149E5}"/>
    <dataValidation type="whole" allowBlank="1" showInputMessage="1" showErrorMessage="1" error="colocar somente o número 1." sqref="CA13:CA372" xr:uid="{29BA7FE1-5274-43F9-9193-8CECC7D2EFBA}">
      <formula1>1</formula1>
      <formula2>1</formula2>
    </dataValidation>
    <dataValidation allowBlank="1" showInputMessage="1" showErrorMessage="1" error="colocar somente o número 1." sqref="A13:K372" xr:uid="{CD3FDF54-9636-46D1-B1BF-1CA9D52DEBFD}"/>
    <dataValidation type="list" allowBlank="1" showInputMessage="1" showErrorMessage="1" error="colocar 30 ou 60 segundos" sqref="BM13:BM372" xr:uid="{E3D7D7CA-6AB7-4866-980F-0A4D94140331}">
      <formula1>tempo1</formula1>
    </dataValidation>
    <dataValidation type="list" allowBlank="1" showInputMessage="1" showErrorMessage="1" error="colocar somente 15 ou 25 segundos" sqref="BO13:BW372" xr:uid="{7A648E4B-F57D-408B-9F9E-EB4645B11349}">
      <formula1>tempo3</formula1>
    </dataValidation>
    <dataValidation type="list" allowBlank="1" showInputMessage="1" showErrorMessage="1" error="colocar somente 60 segundos" sqref="BN13:BN372" xr:uid="{EF0C1F31-7F42-4135-BA00-ED19B5B02D63}">
      <formula1>tempo2</formula1>
    </dataValidation>
    <dataValidation type="whole" allowBlank="1" showInputMessage="1" showErrorMessage="1" error="Colocar o tempo da seguinte forma:_x000a_Valor no cronometro:_x000a_minutos / segundos / centésimos_x000a_    01            12              999_x000a_Valor a colocar na célula: 112999_x000a__x000a_Todos os zeros à esquerda não se colocam._x000a_Ver as INSTRUÇÔES" sqref="BX13:BX372" xr:uid="{BE67E69A-DEE2-4284-910F-9C3251412CB9}">
      <formula1>1000</formula1>
      <formula2>300000</formula2>
    </dataValidation>
  </dataValidations>
  <printOptions horizontalCentered="1" verticalCentered="1"/>
  <pageMargins left="0.19685039370078741" right="0.19685039370078741" top="0" bottom="0" header="0" footer="0"/>
  <pageSetup paperSize="9" scale="67" orientation="landscape" horizontalDpi="200" verticalDpi="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E69B0-D72D-4315-8CB4-CA310CC5949A}">
  <dimension ref="A1:AB112"/>
  <sheetViews>
    <sheetView showGridLines="0" showRowColHeaders="0" zoomScale="55" zoomScaleNormal="55" workbookViewId="0">
      <pane ySplit="12" topLeftCell="A13" activePane="bottomLeft" state="frozen"/>
      <selection pane="bottomLeft" activeCell="I2" sqref="I2:J2"/>
    </sheetView>
  </sheetViews>
  <sheetFormatPr defaultColWidth="0" defaultRowHeight="13.8" zeroHeight="1" x14ac:dyDescent="0.25"/>
  <cols>
    <col min="1" max="1" width="20.21875" style="76" hidden="1" customWidth="1"/>
    <col min="2" max="3" width="8.88671875" style="76" hidden="1" customWidth="1"/>
    <col min="4" max="4" width="11.109375" style="76" customWidth="1"/>
    <col min="5" max="5" width="38.77734375" style="76" customWidth="1"/>
    <col min="6" max="6" width="49.109375" style="76" customWidth="1"/>
    <col min="7" max="7" width="38.6640625" style="76" customWidth="1"/>
    <col min="8" max="10" width="23.5546875" style="76" customWidth="1"/>
    <col min="11" max="11" width="30.6640625" style="76" customWidth="1"/>
    <col min="12" max="12" width="9.44140625" style="76" bestFit="1" customWidth="1"/>
    <col min="13" max="20" width="8.88671875" style="76" customWidth="1"/>
    <col min="21" max="28" width="0" style="76" hidden="1" customWidth="1"/>
    <col min="29" max="16384" width="8.88671875" style="76" hidden="1"/>
  </cols>
  <sheetData>
    <row r="1" spans="1:20" ht="14.4" hidden="1" thickBot="1" x14ac:dyDescent="0.3"/>
    <row r="2" spans="1:20" ht="54" customHeight="1" thickTop="1" thickBot="1" x14ac:dyDescent="0.35">
      <c r="B2" s="76" t="str">
        <f>INDEX(dados!E2:E3,MATCH(K2,sexo,0))&amp;I2</f>
        <v>MasCategoria A</v>
      </c>
      <c r="D2" s="106"/>
      <c r="E2" s="180" t="s">
        <v>7</v>
      </c>
      <c r="F2" s="180"/>
      <c r="G2" s="180"/>
      <c r="H2" s="180"/>
      <c r="I2" s="306" t="s">
        <v>95</v>
      </c>
      <c r="J2" s="307"/>
      <c r="K2" s="179" t="s">
        <v>123</v>
      </c>
      <c r="L2" s="112"/>
      <c r="M2" s="305" t="s">
        <v>125</v>
      </c>
      <c r="N2" s="305"/>
      <c r="O2" s="305"/>
      <c r="P2" s="305"/>
      <c r="Q2" s="305"/>
      <c r="R2" s="305"/>
      <c r="S2" s="305"/>
      <c r="T2" s="305"/>
    </row>
    <row r="3" spans="1:20" ht="13.8" customHeight="1" thickTop="1" x14ac:dyDescent="0.25">
      <c r="L3" s="181"/>
      <c r="M3" s="302" t="s">
        <v>143</v>
      </c>
      <c r="N3" s="302"/>
      <c r="O3" s="302"/>
      <c r="P3" s="302"/>
      <c r="Q3" s="302"/>
      <c r="R3" s="302"/>
      <c r="S3" s="302"/>
      <c r="T3" s="302"/>
    </row>
    <row r="4" spans="1:20" ht="44.4" customHeight="1" x14ac:dyDescent="0.25">
      <c r="D4" s="303" t="s">
        <v>130</v>
      </c>
      <c r="E4" s="303"/>
      <c r="F4" s="303"/>
      <c r="G4" s="303"/>
      <c r="H4" s="303"/>
      <c r="I4" s="303"/>
      <c r="J4" s="303"/>
      <c r="K4" s="303"/>
      <c r="M4" s="302"/>
      <c r="N4" s="302"/>
      <c r="O4" s="302"/>
      <c r="P4" s="302"/>
      <c r="Q4" s="302"/>
      <c r="R4" s="302"/>
      <c r="S4" s="302"/>
      <c r="T4" s="302"/>
    </row>
    <row r="5" spans="1:20" ht="13.8" customHeight="1" x14ac:dyDescent="0.25">
      <c r="D5" s="303"/>
      <c r="E5" s="303"/>
      <c r="F5" s="303"/>
      <c r="G5" s="303"/>
      <c r="H5" s="303"/>
      <c r="I5" s="303"/>
      <c r="J5" s="303"/>
      <c r="K5" s="303"/>
      <c r="L5" s="181"/>
      <c r="M5" s="302"/>
      <c r="N5" s="302"/>
      <c r="O5" s="302"/>
      <c r="P5" s="302"/>
      <c r="Q5" s="302"/>
      <c r="R5" s="302"/>
      <c r="S5" s="302"/>
      <c r="T5" s="302"/>
    </row>
    <row r="6" spans="1:20" ht="24" customHeight="1" x14ac:dyDescent="0.25">
      <c r="D6" s="304" t="str">
        <f>IF(I2="","",I2&amp;" - "&amp;K2)</f>
        <v>Categoria A - Masculino</v>
      </c>
      <c r="E6" s="304"/>
      <c r="F6" s="304"/>
      <c r="G6" s="304"/>
      <c r="H6" s="304"/>
      <c r="I6" s="304"/>
      <c r="J6" s="304"/>
      <c r="K6" s="304"/>
      <c r="M6" s="302"/>
      <c r="N6" s="302"/>
      <c r="O6" s="302"/>
      <c r="P6" s="302"/>
      <c r="Q6" s="302"/>
      <c r="R6" s="302"/>
      <c r="S6" s="302"/>
      <c r="T6" s="302"/>
    </row>
    <row r="7" spans="1:20" ht="24" customHeight="1" x14ac:dyDescent="0.25">
      <c r="D7" s="304"/>
      <c r="E7" s="304"/>
      <c r="F7" s="304"/>
      <c r="G7" s="304"/>
      <c r="H7" s="304"/>
      <c r="I7" s="304"/>
      <c r="J7" s="304"/>
      <c r="K7" s="304"/>
      <c r="L7" s="181"/>
      <c r="M7" s="302"/>
      <c r="N7" s="302"/>
      <c r="O7" s="302"/>
      <c r="P7" s="302"/>
      <c r="Q7" s="302"/>
      <c r="R7" s="302"/>
      <c r="S7" s="302"/>
      <c r="T7" s="302"/>
    </row>
    <row r="8" spans="1:20" ht="14.4" customHeight="1" x14ac:dyDescent="0.35">
      <c r="F8" s="300" t="str">
        <f>"Classificações do "&amp;IF(menú!K4="","",menú!K4)&amp;
" 
"&amp;menú!J6&amp;" "&amp;menú!K6</f>
        <v>Classificações do 1º encontro de ginástica 
CLDE Sintra</v>
      </c>
      <c r="G8" s="300"/>
      <c r="H8" s="300"/>
      <c r="I8" s="300"/>
      <c r="J8" s="182"/>
      <c r="K8" s="182"/>
      <c r="M8" s="302"/>
      <c r="N8" s="302"/>
      <c r="O8" s="302"/>
      <c r="P8" s="302"/>
      <c r="Q8" s="302"/>
      <c r="R8" s="302"/>
      <c r="S8" s="302"/>
      <c r="T8" s="302"/>
    </row>
    <row r="9" spans="1:20" ht="27.6" customHeight="1" x14ac:dyDescent="0.35">
      <c r="D9" s="182"/>
      <c r="F9" s="300"/>
      <c r="G9" s="300"/>
      <c r="H9" s="300"/>
      <c r="I9" s="300"/>
      <c r="J9" s="182"/>
      <c r="K9" s="182"/>
      <c r="L9" s="181"/>
      <c r="M9" s="302"/>
      <c r="N9" s="302"/>
      <c r="O9" s="302"/>
      <c r="P9" s="302"/>
      <c r="Q9" s="302"/>
      <c r="R9" s="302"/>
      <c r="S9" s="302"/>
      <c r="T9" s="302"/>
    </row>
    <row r="10" spans="1:20" ht="17.399999999999999" customHeight="1" thickBot="1" x14ac:dyDescent="0.4">
      <c r="D10" s="183" t="str">
        <f>menú!J11</f>
        <v>José Emanuel Rocha - 2011-2021</v>
      </c>
      <c r="E10" s="184"/>
      <c r="F10" s="301"/>
      <c r="G10" s="301"/>
      <c r="H10" s="301"/>
      <c r="I10" s="301"/>
      <c r="J10" s="185"/>
      <c r="K10" s="185">
        <f>IF(menú!C4="","",menú!C4)</f>
        <v>44562</v>
      </c>
      <c r="M10" s="302"/>
      <c r="N10" s="302"/>
      <c r="O10" s="302"/>
      <c r="P10" s="302"/>
      <c r="Q10" s="302"/>
      <c r="R10" s="302"/>
      <c r="S10" s="302"/>
      <c r="T10" s="302"/>
    </row>
    <row r="11" spans="1:20" ht="9" customHeight="1" x14ac:dyDescent="0.25">
      <c r="E11" s="186"/>
      <c r="F11" s="187"/>
      <c r="G11" s="187"/>
      <c r="H11" s="187"/>
      <c r="I11" s="187"/>
      <c r="J11" s="187"/>
      <c r="L11" s="181"/>
      <c r="M11" s="302"/>
      <c r="N11" s="302"/>
      <c r="O11" s="302"/>
      <c r="P11" s="302"/>
      <c r="Q11" s="302"/>
      <c r="R11" s="302"/>
      <c r="S11" s="302"/>
      <c r="T11" s="302"/>
    </row>
    <row r="12" spans="1:20" ht="54.6" customHeight="1" x14ac:dyDescent="0.25">
      <c r="D12" s="144" t="s">
        <v>124</v>
      </c>
      <c r="E12" s="144" t="s">
        <v>121</v>
      </c>
      <c r="F12" s="145" t="s">
        <v>2</v>
      </c>
      <c r="G12" s="146" t="s">
        <v>3</v>
      </c>
      <c r="H12" s="176" t="s">
        <v>112</v>
      </c>
      <c r="I12" s="176" t="s">
        <v>113</v>
      </c>
      <c r="J12" s="176" t="s">
        <v>114</v>
      </c>
      <c r="K12" s="175" t="s">
        <v>110</v>
      </c>
      <c r="M12" s="302"/>
      <c r="N12" s="302"/>
      <c r="O12" s="302"/>
      <c r="P12" s="302"/>
      <c r="Q12" s="302"/>
      <c r="R12" s="302"/>
      <c r="S12" s="302"/>
      <c r="T12" s="302"/>
    </row>
    <row r="13" spans="1:20" ht="46.8" customHeight="1" x14ac:dyDescent="0.25">
      <c r="A13" s="76" t="str">
        <f>IFERROR(INDEX(dados!#REF!,MATCH(INDEX(ajuizamento!$AB$13:$AB$30,MATCH('Classificação final'!B13,ajuizamento!#REF!,0)),dados!#REF!,0)),"")</f>
        <v/>
      </c>
      <c r="B13" s="76" t="str">
        <f>C13&amp;$B$2</f>
        <v>1MasCategoria A</v>
      </c>
      <c r="C13" s="188">
        <v>1</v>
      </c>
      <c r="D13" s="189" t="str">
        <f>IF(E13="","",C13)</f>
        <v/>
      </c>
      <c r="E13" s="190" t="str">
        <f>IFERROR(INDEX(ajuizamento!$AL$13:$AL$372,MATCH('Classificação final'!$B13,ajuizamento!$T$13:$T$372,0)),"")</f>
        <v/>
      </c>
      <c r="F13" s="190" t="str">
        <f>IFERROR(INDEX(ajuizamento!$AS$13:$AS$372,MATCH('Classificação final'!$B13,ajuizamento!$T$13:$T$372,0)),"")</f>
        <v/>
      </c>
      <c r="G13" s="190" t="str">
        <f>IFERROR(INDEX(ajuizamento!$AZ$13:$AZ$372,MATCH('Classificação final'!$B13,ajuizamento!$T$13:$T$372,0)),"")</f>
        <v/>
      </c>
      <c r="H13" s="191" t="str">
        <f>IF(E13="","",IF(IFERROR(INDEX(ajuizamento!AF$13:AF$372,MATCH('Classificação final'!$B13,ajuizamento!$T$13:$T$372,0)),"")="","-",IFERROR(INDEX(ajuizamento!AF$13:AF$372,MATCH('Classificação final'!$B13,ajuizamento!$T$13:$T$372,0)),"")))</f>
        <v/>
      </c>
      <c r="I13" s="191" t="str">
        <f>IF(F13="","",IF(IFERROR(INDEX(ajuizamento!AG$13:AG$372,MATCH('Classificação final'!$B13,ajuizamento!$T$13:$T$372,0)),"")="","-",IFERROR(INDEX(ajuizamento!AG$13:AG$372,MATCH('Classificação final'!$B13,ajuizamento!$T$13:$T$372,0)),"")))</f>
        <v/>
      </c>
      <c r="J13" s="191" t="str">
        <f>IF(G13="","",IF(IFERROR(INDEX(ajuizamento!AH$13:AH$372,MATCH('Classificação final'!$B13,ajuizamento!$T$13:$T$372,0)),"")="","-",IFERROR(INDEX(ajuizamento!AH$13:AH$372,MATCH('Classificação final'!$B13,ajuizamento!$T$13:$T$372,0)),"")))</f>
        <v/>
      </c>
      <c r="K13" s="192" t="str">
        <f>IFERROR(INDEX(ajuizamento!$BZ$13:$BZ$372,MATCH('Classificação final'!$B13,ajuizamento!$T$13:$T$372,0)),"")</f>
        <v/>
      </c>
      <c r="L13" s="181"/>
    </row>
    <row r="14" spans="1:20" ht="46.8" customHeight="1" x14ac:dyDescent="0.25">
      <c r="A14" s="76" t="str">
        <f>IFERROR(INDEX(dados!#REF!,MATCH(INDEX(ajuizamento!$AB$13:$AB$30,MATCH('Classificação final'!B14,ajuizamento!#REF!,0)),dados!#REF!,0)),"")</f>
        <v/>
      </c>
      <c r="B14" s="76" t="str">
        <f t="shared" ref="B14:B77" si="0">C14&amp;$B$2</f>
        <v>2MasCategoria A</v>
      </c>
      <c r="C14" s="188">
        <v>2</v>
      </c>
      <c r="D14" s="189" t="str">
        <f t="shared" ref="D14:D77" si="1">IF(E14="","",C14)</f>
        <v/>
      </c>
      <c r="E14" s="190" t="str">
        <f>IFERROR(INDEX(ajuizamento!$AL$13:$AL$372,MATCH('Classificação final'!$B14,ajuizamento!$T$13:$T$372,0)),"")</f>
        <v/>
      </c>
      <c r="F14" s="190" t="str">
        <f>IFERROR(INDEX(ajuizamento!$AS$13:$AS$372,MATCH('Classificação final'!$B14,ajuizamento!$T$13:$T$372,0)),"")</f>
        <v/>
      </c>
      <c r="G14" s="190" t="str">
        <f>IFERROR(INDEX(ajuizamento!$AZ$13:$AZ$372,MATCH('Classificação final'!$B14,ajuizamento!$T$13:$T$372,0)),"")</f>
        <v/>
      </c>
      <c r="H14" s="191" t="str">
        <f>IF(E14="","",IF(IFERROR(INDEX(ajuizamento!AF$13:AF$372,MATCH('Classificação final'!$B14,ajuizamento!$T$13:$T$372,0)),"")="","-",IFERROR(INDEX(ajuizamento!AF$13:AF$372,MATCH('Classificação final'!$B14,ajuizamento!$T$13:$T$372,0)),"")))</f>
        <v/>
      </c>
      <c r="I14" s="191" t="str">
        <f>IF(F14="","",IF(IFERROR(INDEX(ajuizamento!AG$13:AG$372,MATCH('Classificação final'!$B14,ajuizamento!$T$13:$T$372,0)),"")="","-",IFERROR(INDEX(ajuizamento!AG$13:AG$372,MATCH('Classificação final'!$B14,ajuizamento!$T$13:$T$372,0)),"")))</f>
        <v/>
      </c>
      <c r="J14" s="191" t="str">
        <f>IF(G14="","",IF(IFERROR(INDEX(ajuizamento!AH$13:AH$372,MATCH('Classificação final'!$B14,ajuizamento!$T$13:$T$372,0)),"")="","-",IFERROR(INDEX(ajuizamento!AH$13:AH$372,MATCH('Classificação final'!$B14,ajuizamento!$T$13:$T$372,0)),"")))</f>
        <v/>
      </c>
      <c r="K14" s="192" t="str">
        <f>IFERROR(INDEX(ajuizamento!$BZ$13:$BZ$372,MATCH('Classificação final'!$B14,ajuizamento!$T$13:$T$372,0)),"")</f>
        <v/>
      </c>
    </row>
    <row r="15" spans="1:20" ht="46.8" customHeight="1" x14ac:dyDescent="0.25">
      <c r="A15" s="76" t="str">
        <f>IFERROR(INDEX(dados!#REF!,MATCH(INDEX(ajuizamento!$AB$13:$AB$30,MATCH('Classificação final'!B15,ajuizamento!#REF!,0)),dados!#REF!,0)),"")</f>
        <v/>
      </c>
      <c r="B15" s="76" t="str">
        <f t="shared" si="0"/>
        <v>3MasCategoria A</v>
      </c>
      <c r="C15" s="188">
        <v>3</v>
      </c>
      <c r="D15" s="189" t="str">
        <f t="shared" si="1"/>
        <v/>
      </c>
      <c r="E15" s="190" t="str">
        <f>IFERROR(INDEX(ajuizamento!$AL$13:$AL$372,MATCH('Classificação final'!$B15,ajuizamento!$T$13:$T$372,0)),"")</f>
        <v/>
      </c>
      <c r="F15" s="190" t="str">
        <f>IFERROR(INDEX(ajuizamento!$AS$13:$AS$372,MATCH('Classificação final'!$B15,ajuizamento!$T$13:$T$372,0)),"")</f>
        <v/>
      </c>
      <c r="G15" s="190" t="str">
        <f>IFERROR(INDEX(ajuizamento!$AZ$13:$AZ$372,MATCH('Classificação final'!$B15,ajuizamento!$T$13:$T$372,0)),"")</f>
        <v/>
      </c>
      <c r="H15" s="191" t="str">
        <f>IF(E15="","",IF(IFERROR(INDEX(ajuizamento!AF$13:AF$372,MATCH('Classificação final'!$B15,ajuizamento!$T$13:$T$372,0)),"")="","-",IFERROR(INDEX(ajuizamento!AF$13:AF$372,MATCH('Classificação final'!$B15,ajuizamento!$T$13:$T$372,0)),"")))</f>
        <v/>
      </c>
      <c r="I15" s="191" t="str">
        <f>IF(F15="","",IF(IFERROR(INDEX(ajuizamento!AG$13:AG$372,MATCH('Classificação final'!$B15,ajuizamento!$T$13:$T$372,0)),"")="","-",IFERROR(INDEX(ajuizamento!AG$13:AG$372,MATCH('Classificação final'!$B15,ajuizamento!$T$13:$T$372,0)),"")))</f>
        <v/>
      </c>
      <c r="J15" s="191" t="str">
        <f>IF(G15="","",IF(IFERROR(INDEX(ajuizamento!AH$13:AH$372,MATCH('Classificação final'!$B15,ajuizamento!$T$13:$T$372,0)),"")="","-",IFERROR(INDEX(ajuizamento!AH$13:AH$372,MATCH('Classificação final'!$B15,ajuizamento!$T$13:$T$372,0)),"")))</f>
        <v/>
      </c>
      <c r="K15" s="193" t="str">
        <f>IFERROR(INDEX(ajuizamento!$BZ$13:$BZ$372,MATCH('Classificação final'!$B15,ajuizamento!$T$13:$T$372,0)),"")</f>
        <v/>
      </c>
    </row>
    <row r="16" spans="1:20" ht="39.6" customHeight="1" x14ac:dyDescent="0.25">
      <c r="A16" s="76" t="str">
        <f>IFERROR(INDEX(dados!#REF!,MATCH(INDEX(ajuizamento!$AB$13:$AB$30,MATCH('Classificação final'!B16,ajuizamento!#REF!,0)),dados!#REF!,0)),"")</f>
        <v/>
      </c>
      <c r="B16" s="76" t="str">
        <f t="shared" si="0"/>
        <v>4MasCategoria A</v>
      </c>
      <c r="C16" s="188">
        <v>4</v>
      </c>
      <c r="D16" s="194" t="str">
        <f t="shared" si="1"/>
        <v/>
      </c>
      <c r="E16" s="195" t="str">
        <f>IFERROR(INDEX(ajuizamento!$AL$13:$AL$372,MATCH('Classificação final'!$B16,ajuizamento!$T$13:$T$372,0)),"")</f>
        <v/>
      </c>
      <c r="F16" s="195" t="str">
        <f>IFERROR(INDEX(ajuizamento!$AS$13:$AS$372,MATCH('Classificação final'!$B16,ajuizamento!$T$13:$T$372,0)),"")</f>
        <v/>
      </c>
      <c r="G16" s="195" t="str">
        <f>IFERROR(INDEX(ajuizamento!$AZ$13:$AZ$372,MATCH('Classificação final'!$B16,ajuizamento!$T$13:$T$372,0)),"")</f>
        <v/>
      </c>
      <c r="H16" s="196" t="str">
        <f>IF(E16="","",IF(IFERROR(INDEX(ajuizamento!AF$13:AF$372,MATCH('Classificação final'!$B16,ajuizamento!$T$13:$T$372,0)),"")="","-",IFERROR(INDEX(ajuizamento!AF$13:AF$372,MATCH('Classificação final'!$B16,ajuizamento!$T$13:$T$372,0)),"")))</f>
        <v/>
      </c>
      <c r="I16" s="196" t="str">
        <f>IF(F16="","",IF(IFERROR(INDEX(ajuizamento!AG$13:AG$372,MATCH('Classificação final'!$B16,ajuizamento!$T$13:$T$372,0)),"")="","-",IFERROR(INDEX(ajuizamento!AG$13:AG$372,MATCH('Classificação final'!$B16,ajuizamento!$T$13:$T$372,0)),"")))</f>
        <v/>
      </c>
      <c r="J16" s="196" t="str">
        <f>IF(G16="","",IF(IFERROR(INDEX(ajuizamento!AH$13:AH$372,MATCH('Classificação final'!$B16,ajuizamento!$T$13:$T$372,0)),"")="","-",IFERROR(INDEX(ajuizamento!AH$13:AH$372,MATCH('Classificação final'!$B16,ajuizamento!$T$13:$T$372,0)),"")))</f>
        <v/>
      </c>
      <c r="K16" s="197" t="str">
        <f>IFERROR(INDEX(ajuizamento!$BZ$13:$BZ$372,MATCH('Classificação final'!$B16,ajuizamento!$T$13:$T$372,0)),"")</f>
        <v/>
      </c>
    </row>
    <row r="17" spans="1:11" ht="39.6" customHeight="1" x14ac:dyDescent="0.25">
      <c r="A17" s="76" t="str">
        <f>IFERROR(INDEX(dados!#REF!,MATCH(INDEX(ajuizamento!$AB$13:$AB$30,MATCH('Classificação final'!B17,ajuizamento!#REF!,0)),dados!#REF!,0)),"")</f>
        <v/>
      </c>
      <c r="B17" s="76" t="str">
        <f t="shared" si="0"/>
        <v>5MasCategoria A</v>
      </c>
      <c r="C17" s="188">
        <v>5</v>
      </c>
      <c r="D17" s="194" t="str">
        <f t="shared" si="1"/>
        <v/>
      </c>
      <c r="E17" s="195" t="str">
        <f>IFERROR(INDEX(ajuizamento!$AL$13:$AL$372,MATCH('Classificação final'!$B17,ajuizamento!$T$13:$T$372,0)),"")</f>
        <v/>
      </c>
      <c r="F17" s="195" t="str">
        <f>IFERROR(INDEX(ajuizamento!$AS$13:$AS$372,MATCH('Classificação final'!$B17,ajuizamento!$T$13:$T$372,0)),"")</f>
        <v/>
      </c>
      <c r="G17" s="195" t="str">
        <f>IFERROR(INDEX(ajuizamento!$AZ$13:$AZ$372,MATCH('Classificação final'!$B17,ajuizamento!$T$13:$T$372,0)),"")</f>
        <v/>
      </c>
      <c r="H17" s="196" t="str">
        <f>IF(E17="","",IF(IFERROR(INDEX(ajuizamento!AF$13:AF$372,MATCH('Classificação final'!$B17,ajuizamento!$T$13:$T$372,0)),"")="","-",IFERROR(INDEX(ajuizamento!AF$13:AF$372,MATCH('Classificação final'!$B17,ajuizamento!$T$13:$T$372,0)),"")))</f>
        <v/>
      </c>
      <c r="I17" s="196" t="str">
        <f>IF(F17="","",IF(IFERROR(INDEX(ajuizamento!AG$13:AG$372,MATCH('Classificação final'!$B17,ajuizamento!$T$13:$T$372,0)),"")="","-",IFERROR(INDEX(ajuizamento!AG$13:AG$372,MATCH('Classificação final'!$B17,ajuizamento!$T$13:$T$372,0)),"")))</f>
        <v/>
      </c>
      <c r="J17" s="196" t="str">
        <f>IF(G17="","",IF(IFERROR(INDEX(ajuizamento!AH$13:AH$372,MATCH('Classificação final'!$B17,ajuizamento!$T$13:$T$372,0)),"")="","-",IFERROR(INDEX(ajuizamento!AH$13:AH$372,MATCH('Classificação final'!$B17,ajuizamento!$T$13:$T$372,0)),"")))</f>
        <v/>
      </c>
      <c r="K17" s="197" t="str">
        <f>IFERROR(INDEX(ajuizamento!$BZ$13:$BZ$372,MATCH('Classificação final'!$B17,ajuizamento!$T$13:$T$372,0)),"")</f>
        <v/>
      </c>
    </row>
    <row r="18" spans="1:11" ht="39.6" customHeight="1" x14ac:dyDescent="0.25">
      <c r="A18" s="76" t="str">
        <f>IFERROR(INDEX(dados!#REF!,MATCH(INDEX(ajuizamento!$AB$13:$AB$30,MATCH('Classificação final'!B18,ajuizamento!#REF!,0)),dados!#REF!,0)),"")</f>
        <v/>
      </c>
      <c r="B18" s="76" t="str">
        <f t="shared" si="0"/>
        <v>6MasCategoria A</v>
      </c>
      <c r="C18" s="188">
        <v>6</v>
      </c>
      <c r="D18" s="194" t="str">
        <f t="shared" si="1"/>
        <v/>
      </c>
      <c r="E18" s="195" t="str">
        <f>IFERROR(INDEX(ajuizamento!$AL$13:$AL$372,MATCH('Classificação final'!$B18,ajuizamento!$T$13:$T$372,0)),"")</f>
        <v/>
      </c>
      <c r="F18" s="195" t="str">
        <f>IFERROR(INDEX(ajuizamento!$AS$13:$AS$372,MATCH('Classificação final'!$B18,ajuizamento!$T$13:$T$372,0)),"")</f>
        <v/>
      </c>
      <c r="G18" s="195" t="str">
        <f>IFERROR(INDEX(ajuizamento!$AZ$13:$AZ$372,MATCH('Classificação final'!$B18,ajuizamento!$T$13:$T$372,0)),"")</f>
        <v/>
      </c>
      <c r="H18" s="196" t="str">
        <f>IF(E18="","",IF(IFERROR(INDEX(ajuizamento!AF$13:AF$372,MATCH('Classificação final'!$B18,ajuizamento!$T$13:$T$372,0)),"")="","-",IFERROR(INDEX(ajuizamento!AF$13:AF$372,MATCH('Classificação final'!$B18,ajuizamento!$T$13:$T$372,0)),"")))</f>
        <v/>
      </c>
      <c r="I18" s="196" t="str">
        <f>IF(F18="","",IF(IFERROR(INDEX(ajuizamento!AG$13:AG$372,MATCH('Classificação final'!$B18,ajuizamento!$T$13:$T$372,0)),"")="","-",IFERROR(INDEX(ajuizamento!AG$13:AG$372,MATCH('Classificação final'!$B18,ajuizamento!$T$13:$T$372,0)),"")))</f>
        <v/>
      </c>
      <c r="J18" s="196" t="str">
        <f>IF(G18="","",IF(IFERROR(INDEX(ajuizamento!AH$13:AH$372,MATCH('Classificação final'!$B18,ajuizamento!$T$13:$T$372,0)),"")="","-",IFERROR(INDEX(ajuizamento!AH$13:AH$372,MATCH('Classificação final'!$B18,ajuizamento!$T$13:$T$372,0)),"")))</f>
        <v/>
      </c>
      <c r="K18" s="197" t="str">
        <f>IFERROR(INDEX(ajuizamento!$BZ$13:$BZ$372,MATCH('Classificação final'!$B18,ajuizamento!$T$13:$T$372,0)),"")</f>
        <v/>
      </c>
    </row>
    <row r="19" spans="1:11" ht="39.6" customHeight="1" x14ac:dyDescent="0.25">
      <c r="A19" s="76" t="str">
        <f>IFERROR(INDEX(dados!#REF!,MATCH(INDEX(ajuizamento!$AB$13:$AB$30,MATCH('Classificação final'!B19,ajuizamento!#REF!,0)),dados!#REF!,0)),"")</f>
        <v/>
      </c>
      <c r="B19" s="76" t="str">
        <f t="shared" si="0"/>
        <v>7MasCategoria A</v>
      </c>
      <c r="C19" s="188">
        <v>7</v>
      </c>
      <c r="D19" s="194" t="str">
        <f t="shared" si="1"/>
        <v/>
      </c>
      <c r="E19" s="195" t="str">
        <f>IFERROR(INDEX(ajuizamento!$AL$13:$AL$372,MATCH('Classificação final'!$B19,ajuizamento!$T$13:$T$372,0)),"")</f>
        <v/>
      </c>
      <c r="F19" s="195" t="str">
        <f>IFERROR(INDEX(ajuizamento!$AS$13:$AS$372,MATCH('Classificação final'!$B19,ajuizamento!$T$13:$T$372,0)),"")</f>
        <v/>
      </c>
      <c r="G19" s="195" t="str">
        <f>IFERROR(INDEX(ajuizamento!$AZ$13:$AZ$372,MATCH('Classificação final'!$B19,ajuizamento!$T$13:$T$372,0)),"")</f>
        <v/>
      </c>
      <c r="H19" s="196" t="str">
        <f>IF(E19="","",IF(IFERROR(INDEX(ajuizamento!AF$13:AF$372,MATCH('Classificação final'!$B19,ajuizamento!$T$13:$T$372,0)),"")="","-",IFERROR(INDEX(ajuizamento!AF$13:AF$372,MATCH('Classificação final'!$B19,ajuizamento!$T$13:$T$372,0)),"")))</f>
        <v/>
      </c>
      <c r="I19" s="196" t="str">
        <f>IF(F19="","",IF(IFERROR(INDEX(ajuizamento!AG$13:AG$372,MATCH('Classificação final'!$B19,ajuizamento!$T$13:$T$372,0)),"")="","-",IFERROR(INDEX(ajuizamento!AG$13:AG$372,MATCH('Classificação final'!$B19,ajuizamento!$T$13:$T$372,0)),"")))</f>
        <v/>
      </c>
      <c r="J19" s="196" t="str">
        <f>IF(G19="","",IF(IFERROR(INDEX(ajuizamento!AH$13:AH$372,MATCH('Classificação final'!$B19,ajuizamento!$T$13:$T$372,0)),"")="","-",IFERROR(INDEX(ajuizamento!AH$13:AH$372,MATCH('Classificação final'!$B19,ajuizamento!$T$13:$T$372,0)),"")))</f>
        <v/>
      </c>
      <c r="K19" s="197" t="str">
        <f>IFERROR(INDEX(ajuizamento!$BZ$13:$BZ$372,MATCH('Classificação final'!$B19,ajuizamento!$T$13:$T$372,0)),"")</f>
        <v/>
      </c>
    </row>
    <row r="20" spans="1:11" ht="39.6" customHeight="1" x14ac:dyDescent="0.25">
      <c r="A20" s="76" t="str">
        <f>IFERROR(INDEX(dados!#REF!,MATCH(INDEX(ajuizamento!$AB$13:$AB$30,MATCH('Classificação final'!B20,ajuizamento!#REF!,0)),dados!#REF!,0)),"")</f>
        <v/>
      </c>
      <c r="B20" s="76" t="str">
        <f t="shared" si="0"/>
        <v>8MasCategoria A</v>
      </c>
      <c r="C20" s="188">
        <v>8</v>
      </c>
      <c r="D20" s="194" t="str">
        <f t="shared" si="1"/>
        <v/>
      </c>
      <c r="E20" s="195" t="str">
        <f>IFERROR(INDEX(ajuizamento!$AL$13:$AL$372,MATCH('Classificação final'!$B20,ajuizamento!$T$13:$T$372,0)),"")</f>
        <v/>
      </c>
      <c r="F20" s="195" t="str">
        <f>IFERROR(INDEX(ajuizamento!$AS$13:$AS$372,MATCH('Classificação final'!$B20,ajuizamento!$T$13:$T$372,0)),"")</f>
        <v/>
      </c>
      <c r="G20" s="195" t="str">
        <f>IFERROR(INDEX(ajuizamento!$AZ$13:$AZ$372,MATCH('Classificação final'!$B20,ajuizamento!$T$13:$T$372,0)),"")</f>
        <v/>
      </c>
      <c r="H20" s="196" t="str">
        <f>IF(E20="","",IF(IFERROR(INDEX(ajuizamento!AF$13:AF$372,MATCH('Classificação final'!$B20,ajuizamento!$T$13:$T$372,0)),"")="","-",IFERROR(INDEX(ajuizamento!AF$13:AF$372,MATCH('Classificação final'!$B20,ajuizamento!$T$13:$T$372,0)),"")))</f>
        <v/>
      </c>
      <c r="I20" s="196" t="str">
        <f>IF(F20="","",IF(IFERROR(INDEX(ajuizamento!AG$13:AG$372,MATCH('Classificação final'!$B20,ajuizamento!$T$13:$T$372,0)),"")="","-",IFERROR(INDEX(ajuizamento!AG$13:AG$372,MATCH('Classificação final'!$B20,ajuizamento!$T$13:$T$372,0)),"")))</f>
        <v/>
      </c>
      <c r="J20" s="196" t="str">
        <f>IF(G20="","",IF(IFERROR(INDEX(ajuizamento!AH$13:AH$372,MATCH('Classificação final'!$B20,ajuizamento!$T$13:$T$372,0)),"")="","-",IFERROR(INDEX(ajuizamento!AH$13:AH$372,MATCH('Classificação final'!$B20,ajuizamento!$T$13:$T$372,0)),"")))</f>
        <v/>
      </c>
      <c r="K20" s="197" t="str">
        <f>IFERROR(INDEX(ajuizamento!$BZ$13:$BZ$372,MATCH('Classificação final'!$B20,ajuizamento!$T$13:$T$372,0)),"")</f>
        <v/>
      </c>
    </row>
    <row r="21" spans="1:11" ht="39.6" customHeight="1" x14ac:dyDescent="0.25">
      <c r="A21" s="76" t="str">
        <f>IFERROR(INDEX(dados!#REF!,MATCH(INDEX(ajuizamento!$AB$13:$AB$30,MATCH('Classificação final'!B21,ajuizamento!#REF!,0)),dados!#REF!,0)),"")</f>
        <v/>
      </c>
      <c r="B21" s="76" t="str">
        <f t="shared" si="0"/>
        <v>9MasCategoria A</v>
      </c>
      <c r="C21" s="188">
        <v>9</v>
      </c>
      <c r="D21" s="194" t="str">
        <f t="shared" si="1"/>
        <v/>
      </c>
      <c r="E21" s="195" t="str">
        <f>IFERROR(INDEX(ajuizamento!$AL$13:$AL$372,MATCH('Classificação final'!$B21,ajuizamento!$T$13:$T$372,0)),"")</f>
        <v/>
      </c>
      <c r="F21" s="195" t="str">
        <f>IFERROR(INDEX(ajuizamento!$AS$13:$AS$372,MATCH('Classificação final'!$B21,ajuizamento!$T$13:$T$372,0)),"")</f>
        <v/>
      </c>
      <c r="G21" s="195" t="str">
        <f>IFERROR(INDEX(ajuizamento!$AZ$13:$AZ$372,MATCH('Classificação final'!$B21,ajuizamento!$T$13:$T$372,0)),"")</f>
        <v/>
      </c>
      <c r="H21" s="196" t="str">
        <f>IF(E21="","",IF(IFERROR(INDEX(ajuizamento!AF$13:AF$372,MATCH('Classificação final'!$B21,ajuizamento!$T$13:$T$372,0)),"")="","-",IFERROR(INDEX(ajuizamento!AF$13:AF$372,MATCH('Classificação final'!$B21,ajuizamento!$T$13:$T$372,0)),"")))</f>
        <v/>
      </c>
      <c r="I21" s="196" t="str">
        <f>IF(F21="","",IF(IFERROR(INDEX(ajuizamento!AG$13:AG$372,MATCH('Classificação final'!$B21,ajuizamento!$T$13:$T$372,0)),"")="","-",IFERROR(INDEX(ajuizamento!AG$13:AG$372,MATCH('Classificação final'!$B21,ajuizamento!$T$13:$T$372,0)),"")))</f>
        <v/>
      </c>
      <c r="J21" s="196" t="str">
        <f>IF(G21="","",IF(IFERROR(INDEX(ajuizamento!AH$13:AH$372,MATCH('Classificação final'!$B21,ajuizamento!$T$13:$T$372,0)),"")="","-",IFERROR(INDEX(ajuizamento!AH$13:AH$372,MATCH('Classificação final'!$B21,ajuizamento!$T$13:$T$372,0)),"")))</f>
        <v/>
      </c>
      <c r="K21" s="197" t="str">
        <f>IFERROR(INDEX(ajuizamento!$BZ$13:$BZ$372,MATCH('Classificação final'!$B21,ajuizamento!$T$13:$T$372,0)),"")</f>
        <v/>
      </c>
    </row>
    <row r="22" spans="1:11" ht="39.6" customHeight="1" x14ac:dyDescent="0.25">
      <c r="A22" s="76" t="str">
        <f>IFERROR(INDEX(dados!#REF!,MATCH(INDEX(ajuizamento!$AB$13:$AB$30,MATCH('Classificação final'!B22,ajuizamento!#REF!,0)),dados!#REF!,0)),"")</f>
        <v/>
      </c>
      <c r="B22" s="76" t="str">
        <f t="shared" si="0"/>
        <v>10MasCategoria A</v>
      </c>
      <c r="C22" s="188">
        <v>10</v>
      </c>
      <c r="D22" s="194" t="str">
        <f t="shared" si="1"/>
        <v/>
      </c>
      <c r="E22" s="195" t="str">
        <f>IFERROR(INDEX(ajuizamento!$AL$13:$AL$372,MATCH('Classificação final'!$B22,ajuizamento!$T$13:$T$372,0)),"")</f>
        <v/>
      </c>
      <c r="F22" s="195" t="str">
        <f>IFERROR(INDEX(ajuizamento!$AS$13:$AS$372,MATCH('Classificação final'!$B22,ajuizamento!$T$13:$T$372,0)),"")</f>
        <v/>
      </c>
      <c r="G22" s="195" t="str">
        <f>IFERROR(INDEX(ajuizamento!$AZ$13:$AZ$372,MATCH('Classificação final'!$B22,ajuizamento!$T$13:$T$372,0)),"")</f>
        <v/>
      </c>
      <c r="H22" s="196" t="str">
        <f>IF(E22="","",IF(IFERROR(INDEX(ajuizamento!AF$13:AF$372,MATCH('Classificação final'!$B22,ajuizamento!$T$13:$T$372,0)),"")="","-",IFERROR(INDEX(ajuizamento!AF$13:AF$372,MATCH('Classificação final'!$B22,ajuizamento!$T$13:$T$372,0)),"")))</f>
        <v/>
      </c>
      <c r="I22" s="196" t="str">
        <f>IF(F22="","",IF(IFERROR(INDEX(ajuizamento!AG$13:AG$372,MATCH('Classificação final'!$B22,ajuizamento!$T$13:$T$372,0)),"")="","-",IFERROR(INDEX(ajuizamento!AG$13:AG$372,MATCH('Classificação final'!$B22,ajuizamento!$T$13:$T$372,0)),"")))</f>
        <v/>
      </c>
      <c r="J22" s="196" t="str">
        <f>IF(G22="","",IF(IFERROR(INDEX(ajuizamento!AH$13:AH$372,MATCH('Classificação final'!$B22,ajuizamento!$T$13:$T$372,0)),"")="","-",IFERROR(INDEX(ajuizamento!AH$13:AH$372,MATCH('Classificação final'!$B22,ajuizamento!$T$13:$T$372,0)),"")))</f>
        <v/>
      </c>
      <c r="K22" s="197" t="str">
        <f>IFERROR(INDEX(ajuizamento!$BZ$13:$BZ$372,MATCH('Classificação final'!$B22,ajuizamento!$T$13:$T$372,0)),"")</f>
        <v/>
      </c>
    </row>
    <row r="23" spans="1:11" ht="39.6" customHeight="1" x14ac:dyDescent="0.25">
      <c r="A23" s="76" t="str">
        <f>IFERROR(INDEX(dados!#REF!,MATCH(INDEX(ajuizamento!$AB$13:$AB$30,MATCH('Classificação final'!B23,ajuizamento!#REF!,0)),dados!#REF!,0)),"")</f>
        <v/>
      </c>
      <c r="B23" s="76" t="str">
        <f t="shared" si="0"/>
        <v>11MasCategoria A</v>
      </c>
      <c r="C23" s="188">
        <v>11</v>
      </c>
      <c r="D23" s="194" t="str">
        <f t="shared" si="1"/>
        <v/>
      </c>
      <c r="E23" s="195" t="str">
        <f>IFERROR(INDEX(ajuizamento!$AL$13:$AL$372,MATCH('Classificação final'!$B23,ajuizamento!$T$13:$T$372,0)),"")</f>
        <v/>
      </c>
      <c r="F23" s="195" t="str">
        <f>IFERROR(INDEX(ajuizamento!$AS$13:$AS$372,MATCH('Classificação final'!$B23,ajuizamento!$T$13:$T$372,0)),"")</f>
        <v/>
      </c>
      <c r="G23" s="195" t="str">
        <f>IFERROR(INDEX(ajuizamento!$AZ$13:$AZ$372,MATCH('Classificação final'!$B23,ajuizamento!$T$13:$T$372,0)),"")</f>
        <v/>
      </c>
      <c r="H23" s="196" t="str">
        <f>IF(E23="","",IF(IFERROR(INDEX(ajuizamento!AF$13:AF$372,MATCH('Classificação final'!$B23,ajuizamento!$T$13:$T$372,0)),"")="","-",IFERROR(INDEX(ajuizamento!AF$13:AF$372,MATCH('Classificação final'!$B23,ajuizamento!$T$13:$T$372,0)),"")))</f>
        <v/>
      </c>
      <c r="I23" s="196" t="str">
        <f>IF(F23="","",IF(IFERROR(INDEX(ajuizamento!AG$13:AG$372,MATCH('Classificação final'!$B23,ajuizamento!$T$13:$T$372,0)),"")="","-",IFERROR(INDEX(ajuizamento!AG$13:AG$372,MATCH('Classificação final'!$B23,ajuizamento!$T$13:$T$372,0)),"")))</f>
        <v/>
      </c>
      <c r="J23" s="196" t="str">
        <f>IF(G23="","",IF(IFERROR(INDEX(ajuizamento!AH$13:AH$372,MATCH('Classificação final'!$B23,ajuizamento!$T$13:$T$372,0)),"")="","-",IFERROR(INDEX(ajuizamento!AH$13:AH$372,MATCH('Classificação final'!$B23,ajuizamento!$T$13:$T$372,0)),"")))</f>
        <v/>
      </c>
      <c r="K23" s="197" t="str">
        <f>IFERROR(INDEX(ajuizamento!$BZ$13:$BZ$372,MATCH('Classificação final'!$B23,ajuizamento!$T$13:$T$372,0)),"")</f>
        <v/>
      </c>
    </row>
    <row r="24" spans="1:11" ht="39.6" customHeight="1" x14ac:dyDescent="0.25">
      <c r="A24" s="76" t="str">
        <f>IFERROR(INDEX(dados!#REF!,MATCH(INDEX(ajuizamento!$AB$13:$AB$30,MATCH('Classificação final'!B24,ajuizamento!#REF!,0)),dados!#REF!,0)),"")</f>
        <v/>
      </c>
      <c r="B24" s="76" t="str">
        <f t="shared" si="0"/>
        <v>12MasCategoria A</v>
      </c>
      <c r="C24" s="188">
        <v>12</v>
      </c>
      <c r="D24" s="194" t="str">
        <f t="shared" si="1"/>
        <v/>
      </c>
      <c r="E24" s="195" t="str">
        <f>IFERROR(INDEX(ajuizamento!$AL$13:$AL$372,MATCH('Classificação final'!$B24,ajuizamento!$T$13:$T$372,0)),"")</f>
        <v/>
      </c>
      <c r="F24" s="195" t="str">
        <f>IFERROR(INDEX(ajuizamento!$AS$13:$AS$372,MATCH('Classificação final'!$B24,ajuizamento!$T$13:$T$372,0)),"")</f>
        <v/>
      </c>
      <c r="G24" s="195" t="str">
        <f>IFERROR(INDEX(ajuizamento!$AZ$13:$AZ$372,MATCH('Classificação final'!$B24,ajuizamento!$T$13:$T$372,0)),"")</f>
        <v/>
      </c>
      <c r="H24" s="196" t="str">
        <f>IF(E24="","",IF(IFERROR(INDEX(ajuizamento!AF$13:AF$372,MATCH('Classificação final'!$B24,ajuizamento!$T$13:$T$372,0)),"")="","-",IFERROR(INDEX(ajuizamento!AF$13:AF$372,MATCH('Classificação final'!$B24,ajuizamento!$T$13:$T$372,0)),"")))</f>
        <v/>
      </c>
      <c r="I24" s="196" t="str">
        <f>IF(F24="","",IF(IFERROR(INDEX(ajuizamento!AG$13:AG$372,MATCH('Classificação final'!$B24,ajuizamento!$T$13:$T$372,0)),"")="","-",IFERROR(INDEX(ajuizamento!AG$13:AG$372,MATCH('Classificação final'!$B24,ajuizamento!$T$13:$T$372,0)),"")))</f>
        <v/>
      </c>
      <c r="J24" s="196" t="str">
        <f>IF(G24="","",IF(IFERROR(INDEX(ajuizamento!AH$13:AH$372,MATCH('Classificação final'!$B24,ajuizamento!$T$13:$T$372,0)),"")="","-",IFERROR(INDEX(ajuizamento!AH$13:AH$372,MATCH('Classificação final'!$B24,ajuizamento!$T$13:$T$372,0)),"")))</f>
        <v/>
      </c>
      <c r="K24" s="197" t="str">
        <f>IFERROR(INDEX(ajuizamento!$BZ$13:$BZ$372,MATCH('Classificação final'!$B24,ajuizamento!$T$13:$T$372,0)),"")</f>
        <v/>
      </c>
    </row>
    <row r="25" spans="1:11" ht="39.6" customHeight="1" x14ac:dyDescent="0.25">
      <c r="A25" s="76" t="str">
        <f>IFERROR(INDEX(dados!#REF!,MATCH(INDEX(ajuizamento!$AB$13:$AB$30,MATCH('Classificação final'!B25,ajuizamento!#REF!,0)),dados!#REF!,0)),"")</f>
        <v/>
      </c>
      <c r="B25" s="76" t="str">
        <f t="shared" si="0"/>
        <v>13MasCategoria A</v>
      </c>
      <c r="C25" s="188">
        <v>13</v>
      </c>
      <c r="D25" s="194" t="str">
        <f t="shared" si="1"/>
        <v/>
      </c>
      <c r="E25" s="195" t="str">
        <f>IFERROR(INDEX(ajuizamento!$AL$13:$AL$372,MATCH('Classificação final'!$B25,ajuizamento!$T$13:$T$372,0)),"")</f>
        <v/>
      </c>
      <c r="F25" s="195" t="str">
        <f>IFERROR(INDEX(ajuizamento!$AS$13:$AS$372,MATCH('Classificação final'!$B25,ajuizamento!$T$13:$T$372,0)),"")</f>
        <v/>
      </c>
      <c r="G25" s="195" t="str">
        <f>IFERROR(INDEX(ajuizamento!$AZ$13:$AZ$372,MATCH('Classificação final'!$B25,ajuizamento!$T$13:$T$372,0)),"")</f>
        <v/>
      </c>
      <c r="H25" s="196" t="str">
        <f>IF(E25="","",IF(IFERROR(INDEX(ajuizamento!AF$13:AF$372,MATCH('Classificação final'!$B25,ajuizamento!$T$13:$T$372,0)),"")="","-",IFERROR(INDEX(ajuizamento!AF$13:AF$372,MATCH('Classificação final'!$B25,ajuizamento!$T$13:$T$372,0)),"")))</f>
        <v/>
      </c>
      <c r="I25" s="196" t="str">
        <f>IF(F25="","",IF(IFERROR(INDEX(ajuizamento!AG$13:AG$372,MATCH('Classificação final'!$B25,ajuizamento!$T$13:$T$372,0)),"")="","-",IFERROR(INDEX(ajuizamento!AG$13:AG$372,MATCH('Classificação final'!$B25,ajuizamento!$T$13:$T$372,0)),"")))</f>
        <v/>
      </c>
      <c r="J25" s="196" t="str">
        <f>IF(G25="","",IF(IFERROR(INDEX(ajuizamento!AH$13:AH$372,MATCH('Classificação final'!$B25,ajuizamento!$T$13:$T$372,0)),"")="","-",IFERROR(INDEX(ajuizamento!AH$13:AH$372,MATCH('Classificação final'!$B25,ajuizamento!$T$13:$T$372,0)),"")))</f>
        <v/>
      </c>
      <c r="K25" s="197" t="str">
        <f>IFERROR(INDEX(ajuizamento!$BZ$13:$BZ$372,MATCH('Classificação final'!$B25,ajuizamento!$T$13:$T$372,0)),"")</f>
        <v/>
      </c>
    </row>
    <row r="26" spans="1:11" ht="39.6" customHeight="1" x14ac:dyDescent="0.25">
      <c r="A26" s="76" t="str">
        <f>IFERROR(INDEX(dados!#REF!,MATCH(INDEX(ajuizamento!$AB$13:$AB$30,MATCH('Classificação final'!B26,ajuizamento!#REF!,0)),dados!#REF!,0)),"")</f>
        <v/>
      </c>
      <c r="B26" s="76" t="str">
        <f t="shared" si="0"/>
        <v>14MasCategoria A</v>
      </c>
      <c r="C26" s="188">
        <v>14</v>
      </c>
      <c r="D26" s="194" t="str">
        <f t="shared" si="1"/>
        <v/>
      </c>
      <c r="E26" s="195" t="str">
        <f>IFERROR(INDEX(ajuizamento!$AL$13:$AL$372,MATCH('Classificação final'!$B26,ajuizamento!$T$13:$T$372,0)),"")</f>
        <v/>
      </c>
      <c r="F26" s="195" t="str">
        <f>IFERROR(INDEX(ajuizamento!$AS$13:$AS$372,MATCH('Classificação final'!$B26,ajuizamento!$T$13:$T$372,0)),"")</f>
        <v/>
      </c>
      <c r="G26" s="195" t="str">
        <f>IFERROR(INDEX(ajuizamento!$AZ$13:$AZ$372,MATCH('Classificação final'!$B26,ajuizamento!$T$13:$T$372,0)),"")</f>
        <v/>
      </c>
      <c r="H26" s="196" t="str">
        <f>IF(E26="","",IF(IFERROR(INDEX(ajuizamento!AF$13:AF$372,MATCH('Classificação final'!$B26,ajuizamento!$T$13:$T$372,0)),"")="","-",IFERROR(INDEX(ajuizamento!AF$13:AF$372,MATCH('Classificação final'!$B26,ajuizamento!$T$13:$T$372,0)),"")))</f>
        <v/>
      </c>
      <c r="I26" s="196" t="str">
        <f>IF(F26="","",IF(IFERROR(INDEX(ajuizamento!AG$13:AG$372,MATCH('Classificação final'!$B26,ajuizamento!$T$13:$T$372,0)),"")="","-",IFERROR(INDEX(ajuizamento!AG$13:AG$372,MATCH('Classificação final'!$B26,ajuizamento!$T$13:$T$372,0)),"")))</f>
        <v/>
      </c>
      <c r="J26" s="196" t="str">
        <f>IF(G26="","",IF(IFERROR(INDEX(ajuizamento!AH$13:AH$372,MATCH('Classificação final'!$B26,ajuizamento!$T$13:$T$372,0)),"")="","-",IFERROR(INDEX(ajuizamento!AH$13:AH$372,MATCH('Classificação final'!$B26,ajuizamento!$T$13:$T$372,0)),"")))</f>
        <v/>
      </c>
      <c r="K26" s="197" t="str">
        <f>IFERROR(INDEX(ajuizamento!$BZ$13:$BZ$372,MATCH('Classificação final'!$B26,ajuizamento!$T$13:$T$372,0)),"")</f>
        <v/>
      </c>
    </row>
    <row r="27" spans="1:11" ht="39.6" customHeight="1" x14ac:dyDescent="0.25">
      <c r="A27" s="76" t="str">
        <f>IFERROR(INDEX(dados!#REF!,MATCH(INDEX(ajuizamento!$AB$13:$AB$30,MATCH('Classificação final'!B27,ajuizamento!#REF!,0)),dados!#REF!,0)),"")</f>
        <v/>
      </c>
      <c r="B27" s="76" t="str">
        <f t="shared" si="0"/>
        <v>15MasCategoria A</v>
      </c>
      <c r="C27" s="188">
        <v>15</v>
      </c>
      <c r="D27" s="194" t="str">
        <f t="shared" si="1"/>
        <v/>
      </c>
      <c r="E27" s="195" t="str">
        <f>IFERROR(INDEX(ajuizamento!$AL$13:$AL$372,MATCH('Classificação final'!$B27,ajuizamento!$T$13:$T$372,0)),"")</f>
        <v/>
      </c>
      <c r="F27" s="195" t="str">
        <f>IFERROR(INDEX(ajuizamento!$AS$13:$AS$372,MATCH('Classificação final'!$B27,ajuizamento!$T$13:$T$372,0)),"")</f>
        <v/>
      </c>
      <c r="G27" s="195" t="str">
        <f>IFERROR(INDEX(ajuizamento!$AZ$13:$AZ$372,MATCH('Classificação final'!$B27,ajuizamento!$T$13:$T$372,0)),"")</f>
        <v/>
      </c>
      <c r="H27" s="196" t="str">
        <f>IF(E27="","",IF(IFERROR(INDEX(ajuizamento!AF$13:AF$372,MATCH('Classificação final'!$B27,ajuizamento!$T$13:$T$372,0)),"")="","-",IFERROR(INDEX(ajuizamento!AF$13:AF$372,MATCH('Classificação final'!$B27,ajuizamento!$T$13:$T$372,0)),"")))</f>
        <v/>
      </c>
      <c r="I27" s="196" t="str">
        <f>IF(F27="","",IF(IFERROR(INDEX(ajuizamento!AG$13:AG$372,MATCH('Classificação final'!$B27,ajuizamento!$T$13:$T$372,0)),"")="","-",IFERROR(INDEX(ajuizamento!AG$13:AG$372,MATCH('Classificação final'!$B27,ajuizamento!$T$13:$T$372,0)),"")))</f>
        <v/>
      </c>
      <c r="J27" s="196" t="str">
        <f>IF(G27="","",IF(IFERROR(INDEX(ajuizamento!AH$13:AH$372,MATCH('Classificação final'!$B27,ajuizamento!$T$13:$T$372,0)),"")="","-",IFERROR(INDEX(ajuizamento!AH$13:AH$372,MATCH('Classificação final'!$B27,ajuizamento!$T$13:$T$372,0)),"")))</f>
        <v/>
      </c>
      <c r="K27" s="197" t="str">
        <f>IFERROR(INDEX(ajuizamento!$BZ$13:$BZ$372,MATCH('Classificação final'!$B27,ajuizamento!$T$13:$T$372,0)),"")</f>
        <v/>
      </c>
    </row>
    <row r="28" spans="1:11" ht="39.6" customHeight="1" x14ac:dyDescent="0.25">
      <c r="A28" s="76" t="str">
        <f>IFERROR(INDEX(dados!#REF!,MATCH(INDEX(ajuizamento!$AB$13:$AB$30,MATCH('Classificação final'!B28,ajuizamento!#REF!,0)),dados!#REF!,0)),"")</f>
        <v/>
      </c>
      <c r="B28" s="76" t="str">
        <f t="shared" si="0"/>
        <v>16MasCategoria A</v>
      </c>
      <c r="C28" s="188">
        <v>16</v>
      </c>
      <c r="D28" s="194" t="str">
        <f t="shared" si="1"/>
        <v/>
      </c>
      <c r="E28" s="195" t="str">
        <f>IFERROR(INDEX(ajuizamento!$AL$13:$AL$372,MATCH('Classificação final'!$B28,ajuizamento!$T$13:$T$372,0)),"")</f>
        <v/>
      </c>
      <c r="F28" s="195" t="str">
        <f>IFERROR(INDEX(ajuizamento!$AS$13:$AS$372,MATCH('Classificação final'!$B28,ajuizamento!$T$13:$T$372,0)),"")</f>
        <v/>
      </c>
      <c r="G28" s="195" t="str">
        <f>IFERROR(INDEX(ajuizamento!$AZ$13:$AZ$372,MATCH('Classificação final'!$B28,ajuizamento!$T$13:$T$372,0)),"")</f>
        <v/>
      </c>
      <c r="H28" s="196" t="str">
        <f>IF(E28="","",IF(IFERROR(INDEX(ajuizamento!AF$13:AF$372,MATCH('Classificação final'!$B28,ajuizamento!$T$13:$T$372,0)),"")="","-",IFERROR(INDEX(ajuizamento!AF$13:AF$372,MATCH('Classificação final'!$B28,ajuizamento!$T$13:$T$372,0)),"")))</f>
        <v/>
      </c>
      <c r="I28" s="196" t="str">
        <f>IF(F28="","",IF(IFERROR(INDEX(ajuizamento!AG$13:AG$372,MATCH('Classificação final'!$B28,ajuizamento!$T$13:$T$372,0)),"")="","-",IFERROR(INDEX(ajuizamento!AG$13:AG$372,MATCH('Classificação final'!$B28,ajuizamento!$T$13:$T$372,0)),"")))</f>
        <v/>
      </c>
      <c r="J28" s="196" t="str">
        <f>IF(G28="","",IF(IFERROR(INDEX(ajuizamento!AH$13:AH$372,MATCH('Classificação final'!$B28,ajuizamento!$T$13:$T$372,0)),"")="","-",IFERROR(INDEX(ajuizamento!AH$13:AH$372,MATCH('Classificação final'!$B28,ajuizamento!$T$13:$T$372,0)),"")))</f>
        <v/>
      </c>
      <c r="K28" s="197" t="str">
        <f>IFERROR(INDEX(ajuizamento!$BZ$13:$BZ$372,MATCH('Classificação final'!$B28,ajuizamento!$T$13:$T$372,0)),"")</f>
        <v/>
      </c>
    </row>
    <row r="29" spans="1:11" ht="39.6" customHeight="1" x14ac:dyDescent="0.25">
      <c r="A29" s="76" t="str">
        <f>IFERROR(INDEX(dados!#REF!,MATCH(INDEX(ajuizamento!$AB$13:$AB$30,MATCH('Classificação final'!B29,ajuizamento!#REF!,0)),dados!#REF!,0)),"")</f>
        <v/>
      </c>
      <c r="B29" s="76" t="str">
        <f t="shared" si="0"/>
        <v>17MasCategoria A</v>
      </c>
      <c r="C29" s="188">
        <v>17</v>
      </c>
      <c r="D29" s="194" t="str">
        <f t="shared" si="1"/>
        <v/>
      </c>
      <c r="E29" s="195" t="str">
        <f>IFERROR(INDEX(ajuizamento!$AL$13:$AL$372,MATCH('Classificação final'!$B29,ajuizamento!$T$13:$T$372,0)),"")</f>
        <v/>
      </c>
      <c r="F29" s="195" t="str">
        <f>IFERROR(INDEX(ajuizamento!$AS$13:$AS$372,MATCH('Classificação final'!$B29,ajuizamento!$T$13:$T$372,0)),"")</f>
        <v/>
      </c>
      <c r="G29" s="195" t="str">
        <f>IFERROR(INDEX(ajuizamento!$AZ$13:$AZ$372,MATCH('Classificação final'!$B29,ajuizamento!$T$13:$T$372,0)),"")</f>
        <v/>
      </c>
      <c r="H29" s="196" t="str">
        <f>IF(E29="","",IF(IFERROR(INDEX(ajuizamento!AF$13:AF$372,MATCH('Classificação final'!$B29,ajuizamento!$T$13:$T$372,0)),"")="","-",IFERROR(INDEX(ajuizamento!AF$13:AF$372,MATCH('Classificação final'!$B29,ajuizamento!$T$13:$T$372,0)),"")))</f>
        <v/>
      </c>
      <c r="I29" s="196" t="str">
        <f>IF(F29="","",IF(IFERROR(INDEX(ajuizamento!AG$13:AG$372,MATCH('Classificação final'!$B29,ajuizamento!$T$13:$T$372,0)),"")="","-",IFERROR(INDEX(ajuizamento!AG$13:AG$372,MATCH('Classificação final'!$B29,ajuizamento!$T$13:$T$372,0)),"")))</f>
        <v/>
      </c>
      <c r="J29" s="196" t="str">
        <f>IF(G29="","",IF(IFERROR(INDEX(ajuizamento!AH$13:AH$372,MATCH('Classificação final'!$B29,ajuizamento!$T$13:$T$372,0)),"")="","-",IFERROR(INDEX(ajuizamento!AH$13:AH$372,MATCH('Classificação final'!$B29,ajuizamento!$T$13:$T$372,0)),"")))</f>
        <v/>
      </c>
      <c r="K29" s="197" t="str">
        <f>IFERROR(INDEX(ajuizamento!$BZ$13:$BZ$372,MATCH('Classificação final'!$B29,ajuizamento!$T$13:$T$372,0)),"")</f>
        <v/>
      </c>
    </row>
    <row r="30" spans="1:11" ht="39.6" customHeight="1" x14ac:dyDescent="0.25">
      <c r="A30" s="76" t="str">
        <f>IFERROR(INDEX(dados!#REF!,MATCH(INDEX(ajuizamento!$AB$13:$AB$30,MATCH('Classificação final'!B30,ajuizamento!#REF!,0)),dados!#REF!,0)),"")</f>
        <v/>
      </c>
      <c r="B30" s="76" t="str">
        <f t="shared" si="0"/>
        <v>18MasCategoria A</v>
      </c>
      <c r="C30" s="188">
        <v>18</v>
      </c>
      <c r="D30" s="194" t="str">
        <f t="shared" si="1"/>
        <v/>
      </c>
      <c r="E30" s="195" t="str">
        <f>IFERROR(INDEX(ajuizamento!$AL$13:$AL$372,MATCH('Classificação final'!$B30,ajuizamento!$T$13:$T$372,0)),"")</f>
        <v/>
      </c>
      <c r="F30" s="195" t="str">
        <f>IFERROR(INDEX(ajuizamento!$AS$13:$AS$372,MATCH('Classificação final'!$B30,ajuizamento!$T$13:$T$372,0)),"")</f>
        <v/>
      </c>
      <c r="G30" s="195" t="str">
        <f>IFERROR(INDEX(ajuizamento!$AZ$13:$AZ$372,MATCH('Classificação final'!$B30,ajuizamento!$T$13:$T$372,0)),"")</f>
        <v/>
      </c>
      <c r="H30" s="196" t="str">
        <f>IF(E30="","",IF(IFERROR(INDEX(ajuizamento!AF$13:AF$372,MATCH('Classificação final'!$B30,ajuizamento!$T$13:$T$372,0)),"")="","-",IFERROR(INDEX(ajuizamento!AF$13:AF$372,MATCH('Classificação final'!$B30,ajuizamento!$T$13:$T$372,0)),"")))</f>
        <v/>
      </c>
      <c r="I30" s="196" t="str">
        <f>IF(F30="","",IF(IFERROR(INDEX(ajuizamento!AG$13:AG$372,MATCH('Classificação final'!$B30,ajuizamento!$T$13:$T$372,0)),"")="","-",IFERROR(INDEX(ajuizamento!AG$13:AG$372,MATCH('Classificação final'!$B30,ajuizamento!$T$13:$T$372,0)),"")))</f>
        <v/>
      </c>
      <c r="J30" s="196" t="str">
        <f>IF(G30="","",IF(IFERROR(INDEX(ajuizamento!AH$13:AH$372,MATCH('Classificação final'!$B30,ajuizamento!$T$13:$T$372,0)),"")="","-",IFERROR(INDEX(ajuizamento!AH$13:AH$372,MATCH('Classificação final'!$B30,ajuizamento!$T$13:$T$372,0)),"")))</f>
        <v/>
      </c>
      <c r="K30" s="197" t="str">
        <f>IFERROR(INDEX(ajuizamento!$BZ$13:$BZ$372,MATCH('Classificação final'!$B30,ajuizamento!$T$13:$T$372,0)),"")</f>
        <v/>
      </c>
    </row>
    <row r="31" spans="1:11" ht="39.6" customHeight="1" x14ac:dyDescent="0.25">
      <c r="A31" s="76" t="str">
        <f>IFERROR(INDEX(dados!#REF!,MATCH(INDEX(ajuizamento!$AB$13:$AB$30,MATCH('Classificação final'!B31,ajuizamento!#REF!,0)),dados!#REF!,0)),"")</f>
        <v/>
      </c>
      <c r="B31" s="76" t="str">
        <f t="shared" si="0"/>
        <v>19MasCategoria A</v>
      </c>
      <c r="C31" s="188">
        <v>19</v>
      </c>
      <c r="D31" s="194" t="str">
        <f t="shared" si="1"/>
        <v/>
      </c>
      <c r="E31" s="195" t="str">
        <f>IFERROR(INDEX(ajuizamento!$AL$13:$AL$372,MATCH('Classificação final'!$B31,ajuizamento!$T$13:$T$372,0)),"")</f>
        <v/>
      </c>
      <c r="F31" s="195" t="str">
        <f>IFERROR(INDEX(ajuizamento!$AS$13:$AS$372,MATCH('Classificação final'!$B31,ajuizamento!$T$13:$T$372,0)),"")</f>
        <v/>
      </c>
      <c r="G31" s="195" t="str">
        <f>IFERROR(INDEX(ajuizamento!$AZ$13:$AZ$372,MATCH('Classificação final'!$B31,ajuizamento!$T$13:$T$372,0)),"")</f>
        <v/>
      </c>
      <c r="H31" s="196" t="str">
        <f>IF(E31="","",IF(IFERROR(INDEX(ajuizamento!AF$13:AF$372,MATCH('Classificação final'!$B31,ajuizamento!$T$13:$T$372,0)),"")="","-",IFERROR(INDEX(ajuizamento!AF$13:AF$372,MATCH('Classificação final'!$B31,ajuizamento!$T$13:$T$372,0)),"")))</f>
        <v/>
      </c>
      <c r="I31" s="196" t="str">
        <f>IF(F31="","",IF(IFERROR(INDEX(ajuizamento!AG$13:AG$372,MATCH('Classificação final'!$B31,ajuizamento!$T$13:$T$372,0)),"")="","-",IFERROR(INDEX(ajuizamento!AG$13:AG$372,MATCH('Classificação final'!$B31,ajuizamento!$T$13:$T$372,0)),"")))</f>
        <v/>
      </c>
      <c r="J31" s="196" t="str">
        <f>IF(G31="","",IF(IFERROR(INDEX(ajuizamento!AH$13:AH$372,MATCH('Classificação final'!$B31,ajuizamento!$T$13:$T$372,0)),"")="","-",IFERROR(INDEX(ajuizamento!AH$13:AH$372,MATCH('Classificação final'!$B31,ajuizamento!$T$13:$T$372,0)),"")))</f>
        <v/>
      </c>
      <c r="K31" s="197" t="str">
        <f>IFERROR(INDEX(ajuizamento!$BZ$13:$BZ$372,MATCH('Classificação final'!$B31,ajuizamento!$T$13:$T$372,0)),"")</f>
        <v/>
      </c>
    </row>
    <row r="32" spans="1:11" ht="39.6" customHeight="1" x14ac:dyDescent="0.25">
      <c r="A32" s="76" t="str">
        <f>IFERROR(INDEX(dados!#REF!,MATCH(INDEX(ajuizamento!$AB$13:$AB$30,MATCH('Classificação final'!B32,ajuizamento!#REF!,0)),dados!#REF!,0)),"")</f>
        <v/>
      </c>
      <c r="B32" s="76" t="str">
        <f t="shared" si="0"/>
        <v>20MasCategoria A</v>
      </c>
      <c r="C32" s="188">
        <v>20</v>
      </c>
      <c r="D32" s="194" t="str">
        <f t="shared" si="1"/>
        <v/>
      </c>
      <c r="E32" s="195" t="str">
        <f>IFERROR(INDEX(ajuizamento!$AL$13:$AL$372,MATCH('Classificação final'!$B32,ajuizamento!$T$13:$T$372,0)),"")</f>
        <v/>
      </c>
      <c r="F32" s="195" t="str">
        <f>IFERROR(INDEX(ajuizamento!$AS$13:$AS$372,MATCH('Classificação final'!$B32,ajuizamento!$T$13:$T$372,0)),"")</f>
        <v/>
      </c>
      <c r="G32" s="195" t="str">
        <f>IFERROR(INDEX(ajuizamento!$AZ$13:$AZ$372,MATCH('Classificação final'!$B32,ajuizamento!$T$13:$T$372,0)),"")</f>
        <v/>
      </c>
      <c r="H32" s="196" t="str">
        <f>IF(E32="","",IF(IFERROR(INDEX(ajuizamento!AF$13:AF$372,MATCH('Classificação final'!$B32,ajuizamento!$T$13:$T$372,0)),"")="","-",IFERROR(INDEX(ajuizamento!AF$13:AF$372,MATCH('Classificação final'!$B32,ajuizamento!$T$13:$T$372,0)),"")))</f>
        <v/>
      </c>
      <c r="I32" s="196" t="str">
        <f>IF(F32="","",IF(IFERROR(INDEX(ajuizamento!AG$13:AG$372,MATCH('Classificação final'!$B32,ajuizamento!$T$13:$T$372,0)),"")="","-",IFERROR(INDEX(ajuizamento!AG$13:AG$372,MATCH('Classificação final'!$B32,ajuizamento!$T$13:$T$372,0)),"")))</f>
        <v/>
      </c>
      <c r="J32" s="196" t="str">
        <f>IF(G32="","",IF(IFERROR(INDEX(ajuizamento!AH$13:AH$372,MATCH('Classificação final'!$B32,ajuizamento!$T$13:$T$372,0)),"")="","-",IFERROR(INDEX(ajuizamento!AH$13:AH$372,MATCH('Classificação final'!$B32,ajuizamento!$T$13:$T$372,0)),"")))</f>
        <v/>
      </c>
      <c r="K32" s="197" t="str">
        <f>IFERROR(INDEX(ajuizamento!$BZ$13:$BZ$372,MATCH('Classificação final'!$B32,ajuizamento!$T$13:$T$372,0)),"")</f>
        <v/>
      </c>
    </row>
    <row r="33" spans="1:11" ht="39.6" customHeight="1" x14ac:dyDescent="0.25">
      <c r="A33" s="76" t="str">
        <f>IFERROR(INDEX(dados!#REF!,MATCH(INDEX(ajuizamento!$AB$13:$AB$30,MATCH('Classificação final'!B33,ajuizamento!#REF!,0)),dados!#REF!,0)),"")</f>
        <v/>
      </c>
      <c r="B33" s="76" t="str">
        <f t="shared" si="0"/>
        <v>21MasCategoria A</v>
      </c>
      <c r="C33" s="188">
        <v>21</v>
      </c>
      <c r="D33" s="194" t="str">
        <f t="shared" si="1"/>
        <v/>
      </c>
      <c r="E33" s="195" t="str">
        <f>IFERROR(INDEX(ajuizamento!$AL$13:$AL$372,MATCH('Classificação final'!$B33,ajuizamento!$T$13:$T$372,0)),"")</f>
        <v/>
      </c>
      <c r="F33" s="195" t="str">
        <f>IFERROR(INDEX(ajuizamento!$AS$13:$AS$372,MATCH('Classificação final'!$B33,ajuizamento!$T$13:$T$372,0)),"")</f>
        <v/>
      </c>
      <c r="G33" s="195" t="str">
        <f>IFERROR(INDEX(ajuizamento!$AZ$13:$AZ$372,MATCH('Classificação final'!$B33,ajuizamento!$T$13:$T$372,0)),"")</f>
        <v/>
      </c>
      <c r="H33" s="196" t="str">
        <f>IF(E33="","",IF(IFERROR(INDEX(ajuizamento!AF$13:AF$372,MATCH('Classificação final'!$B33,ajuizamento!$T$13:$T$372,0)),"")="","-",IFERROR(INDEX(ajuizamento!AF$13:AF$372,MATCH('Classificação final'!$B33,ajuizamento!$T$13:$T$372,0)),"")))</f>
        <v/>
      </c>
      <c r="I33" s="196" t="str">
        <f>IF(F33="","",IF(IFERROR(INDEX(ajuizamento!AG$13:AG$372,MATCH('Classificação final'!$B33,ajuizamento!$T$13:$T$372,0)),"")="","-",IFERROR(INDEX(ajuizamento!AG$13:AG$372,MATCH('Classificação final'!$B33,ajuizamento!$T$13:$T$372,0)),"")))</f>
        <v/>
      </c>
      <c r="J33" s="196" t="str">
        <f>IF(G33="","",IF(IFERROR(INDEX(ajuizamento!AH$13:AH$372,MATCH('Classificação final'!$B33,ajuizamento!$T$13:$T$372,0)),"")="","-",IFERROR(INDEX(ajuizamento!AH$13:AH$372,MATCH('Classificação final'!$B33,ajuizamento!$T$13:$T$372,0)),"")))</f>
        <v/>
      </c>
      <c r="K33" s="197" t="str">
        <f>IFERROR(INDEX(ajuizamento!$BZ$13:$BZ$372,MATCH('Classificação final'!$B33,ajuizamento!$T$13:$T$372,0)),"")</f>
        <v/>
      </c>
    </row>
    <row r="34" spans="1:11" ht="39.6" customHeight="1" x14ac:dyDescent="0.25">
      <c r="A34" s="76" t="str">
        <f>IFERROR(INDEX(dados!#REF!,MATCH(INDEX(ajuizamento!$AB$13:$AB$30,MATCH('Classificação final'!B34,ajuizamento!#REF!,0)),dados!#REF!,0)),"")</f>
        <v/>
      </c>
      <c r="B34" s="76" t="str">
        <f t="shared" si="0"/>
        <v>22MasCategoria A</v>
      </c>
      <c r="C34" s="188">
        <v>22</v>
      </c>
      <c r="D34" s="194" t="str">
        <f t="shared" si="1"/>
        <v/>
      </c>
      <c r="E34" s="195" t="str">
        <f>IFERROR(INDEX(ajuizamento!$AL$13:$AL$372,MATCH('Classificação final'!$B34,ajuizamento!$T$13:$T$372,0)),"")</f>
        <v/>
      </c>
      <c r="F34" s="195" t="str">
        <f>IFERROR(INDEX(ajuizamento!$AS$13:$AS$372,MATCH('Classificação final'!$B34,ajuizamento!$T$13:$T$372,0)),"")</f>
        <v/>
      </c>
      <c r="G34" s="195" t="str">
        <f>IFERROR(INDEX(ajuizamento!$AZ$13:$AZ$372,MATCH('Classificação final'!$B34,ajuizamento!$T$13:$T$372,0)),"")</f>
        <v/>
      </c>
      <c r="H34" s="196" t="str">
        <f>IF(E34="","",IF(IFERROR(INDEX(ajuizamento!AF$13:AF$372,MATCH('Classificação final'!$B34,ajuizamento!$T$13:$T$372,0)),"")="","-",IFERROR(INDEX(ajuizamento!AF$13:AF$372,MATCH('Classificação final'!$B34,ajuizamento!$T$13:$T$372,0)),"")))</f>
        <v/>
      </c>
      <c r="I34" s="196" t="str">
        <f>IF(F34="","",IF(IFERROR(INDEX(ajuizamento!AG$13:AG$372,MATCH('Classificação final'!$B34,ajuizamento!$T$13:$T$372,0)),"")="","-",IFERROR(INDEX(ajuizamento!AG$13:AG$372,MATCH('Classificação final'!$B34,ajuizamento!$T$13:$T$372,0)),"")))</f>
        <v/>
      </c>
      <c r="J34" s="196" t="str">
        <f>IF(G34="","",IF(IFERROR(INDEX(ajuizamento!AH$13:AH$372,MATCH('Classificação final'!$B34,ajuizamento!$T$13:$T$372,0)),"")="","-",IFERROR(INDEX(ajuizamento!AH$13:AH$372,MATCH('Classificação final'!$B34,ajuizamento!$T$13:$T$372,0)),"")))</f>
        <v/>
      </c>
      <c r="K34" s="197" t="str">
        <f>IFERROR(INDEX(ajuizamento!$BZ$13:$BZ$372,MATCH('Classificação final'!$B34,ajuizamento!$T$13:$T$372,0)),"")</f>
        <v/>
      </c>
    </row>
    <row r="35" spans="1:11" ht="39.6" customHeight="1" x14ac:dyDescent="0.25">
      <c r="A35" s="76" t="str">
        <f>IFERROR(INDEX(dados!#REF!,MATCH(INDEX(ajuizamento!$AB$13:$AB$30,MATCH('Classificação final'!B35,ajuizamento!#REF!,0)),dados!#REF!,0)),"")</f>
        <v/>
      </c>
      <c r="B35" s="76" t="str">
        <f t="shared" si="0"/>
        <v>23MasCategoria A</v>
      </c>
      <c r="C35" s="188">
        <v>23</v>
      </c>
      <c r="D35" s="194" t="str">
        <f t="shared" si="1"/>
        <v/>
      </c>
      <c r="E35" s="195" t="str">
        <f>IFERROR(INDEX(ajuizamento!$AL$13:$AL$372,MATCH('Classificação final'!$B35,ajuizamento!$T$13:$T$372,0)),"")</f>
        <v/>
      </c>
      <c r="F35" s="195" t="str">
        <f>IFERROR(INDEX(ajuizamento!$AS$13:$AS$372,MATCH('Classificação final'!$B35,ajuizamento!$T$13:$T$372,0)),"")</f>
        <v/>
      </c>
      <c r="G35" s="195" t="str">
        <f>IFERROR(INDEX(ajuizamento!$AZ$13:$AZ$372,MATCH('Classificação final'!$B35,ajuizamento!$T$13:$T$372,0)),"")</f>
        <v/>
      </c>
      <c r="H35" s="196" t="str">
        <f>IF(E35="","",IF(IFERROR(INDEX(ajuizamento!AF$13:AF$372,MATCH('Classificação final'!$B35,ajuizamento!$T$13:$T$372,0)),"")="","-",IFERROR(INDEX(ajuizamento!AF$13:AF$372,MATCH('Classificação final'!$B35,ajuizamento!$T$13:$T$372,0)),"")))</f>
        <v/>
      </c>
      <c r="I35" s="196" t="str">
        <f>IF(F35="","",IF(IFERROR(INDEX(ajuizamento!AG$13:AG$372,MATCH('Classificação final'!$B35,ajuizamento!$T$13:$T$372,0)),"")="","-",IFERROR(INDEX(ajuizamento!AG$13:AG$372,MATCH('Classificação final'!$B35,ajuizamento!$T$13:$T$372,0)),"")))</f>
        <v/>
      </c>
      <c r="J35" s="196" t="str">
        <f>IF(G35="","",IF(IFERROR(INDEX(ajuizamento!AH$13:AH$372,MATCH('Classificação final'!$B35,ajuizamento!$T$13:$T$372,0)),"")="","-",IFERROR(INDEX(ajuizamento!AH$13:AH$372,MATCH('Classificação final'!$B35,ajuizamento!$T$13:$T$372,0)),"")))</f>
        <v/>
      </c>
      <c r="K35" s="197" t="str">
        <f>IFERROR(INDEX(ajuizamento!$BZ$13:$BZ$372,MATCH('Classificação final'!$B35,ajuizamento!$T$13:$T$372,0)),"")</f>
        <v/>
      </c>
    </row>
    <row r="36" spans="1:11" ht="39.6" customHeight="1" x14ac:dyDescent="0.25">
      <c r="A36" s="76" t="str">
        <f>IFERROR(INDEX(dados!#REF!,MATCH(INDEX(ajuizamento!$AB$13:$AB$30,MATCH('Classificação final'!B36,ajuizamento!#REF!,0)),dados!#REF!,0)),"")</f>
        <v/>
      </c>
      <c r="B36" s="76" t="str">
        <f t="shared" si="0"/>
        <v>24MasCategoria A</v>
      </c>
      <c r="C36" s="188">
        <v>24</v>
      </c>
      <c r="D36" s="194" t="str">
        <f t="shared" si="1"/>
        <v/>
      </c>
      <c r="E36" s="195" t="str">
        <f>IFERROR(INDEX(ajuizamento!$AL$13:$AL$372,MATCH('Classificação final'!$B36,ajuizamento!$T$13:$T$372,0)),"")</f>
        <v/>
      </c>
      <c r="F36" s="195" t="str">
        <f>IFERROR(INDEX(ajuizamento!$AS$13:$AS$372,MATCH('Classificação final'!$B36,ajuizamento!$T$13:$T$372,0)),"")</f>
        <v/>
      </c>
      <c r="G36" s="195" t="str">
        <f>IFERROR(INDEX(ajuizamento!$AZ$13:$AZ$372,MATCH('Classificação final'!$B36,ajuizamento!$T$13:$T$372,0)),"")</f>
        <v/>
      </c>
      <c r="H36" s="196" t="str">
        <f>IF(E36="","",IF(IFERROR(INDEX(ajuizamento!AF$13:AF$372,MATCH('Classificação final'!$B36,ajuizamento!$T$13:$T$372,0)),"")="","-",IFERROR(INDEX(ajuizamento!AF$13:AF$372,MATCH('Classificação final'!$B36,ajuizamento!$T$13:$T$372,0)),"")))</f>
        <v/>
      </c>
      <c r="I36" s="196" t="str">
        <f>IF(F36="","",IF(IFERROR(INDEX(ajuizamento!AG$13:AG$372,MATCH('Classificação final'!$B36,ajuizamento!$T$13:$T$372,0)),"")="","-",IFERROR(INDEX(ajuizamento!AG$13:AG$372,MATCH('Classificação final'!$B36,ajuizamento!$T$13:$T$372,0)),"")))</f>
        <v/>
      </c>
      <c r="J36" s="196" t="str">
        <f>IF(G36="","",IF(IFERROR(INDEX(ajuizamento!AH$13:AH$372,MATCH('Classificação final'!$B36,ajuizamento!$T$13:$T$372,0)),"")="","-",IFERROR(INDEX(ajuizamento!AH$13:AH$372,MATCH('Classificação final'!$B36,ajuizamento!$T$13:$T$372,0)),"")))</f>
        <v/>
      </c>
      <c r="K36" s="197" t="str">
        <f>IFERROR(INDEX(ajuizamento!$BZ$13:$BZ$372,MATCH('Classificação final'!$B36,ajuizamento!$T$13:$T$372,0)),"")</f>
        <v/>
      </c>
    </row>
    <row r="37" spans="1:11" ht="39.6" customHeight="1" x14ac:dyDescent="0.25">
      <c r="A37" s="76" t="str">
        <f>IFERROR(INDEX(dados!#REF!,MATCH(INDEX(ajuizamento!$AB$13:$AB$30,MATCH('Classificação final'!B37,ajuizamento!#REF!,0)),dados!#REF!,0)),"")</f>
        <v/>
      </c>
      <c r="B37" s="76" t="str">
        <f t="shared" si="0"/>
        <v>25MasCategoria A</v>
      </c>
      <c r="C37" s="188">
        <v>25</v>
      </c>
      <c r="D37" s="194" t="str">
        <f t="shared" si="1"/>
        <v/>
      </c>
      <c r="E37" s="195" t="str">
        <f>IFERROR(INDEX(ajuizamento!$AL$13:$AL$372,MATCH('Classificação final'!$B37,ajuizamento!$T$13:$T$372,0)),"")</f>
        <v/>
      </c>
      <c r="F37" s="195" t="str">
        <f>IFERROR(INDEX(ajuizamento!$AS$13:$AS$372,MATCH('Classificação final'!$B37,ajuizamento!$T$13:$T$372,0)),"")</f>
        <v/>
      </c>
      <c r="G37" s="195" t="str">
        <f>IFERROR(INDEX(ajuizamento!$AZ$13:$AZ$372,MATCH('Classificação final'!$B37,ajuizamento!$T$13:$T$372,0)),"")</f>
        <v/>
      </c>
      <c r="H37" s="196" t="str">
        <f>IF(E37="","",IF(IFERROR(INDEX(ajuizamento!AF$13:AF$372,MATCH('Classificação final'!$B37,ajuizamento!$T$13:$T$372,0)),"")="","-",IFERROR(INDEX(ajuizamento!AF$13:AF$372,MATCH('Classificação final'!$B37,ajuizamento!$T$13:$T$372,0)),"")))</f>
        <v/>
      </c>
      <c r="I37" s="196" t="str">
        <f>IF(F37="","",IF(IFERROR(INDEX(ajuizamento!AG$13:AG$372,MATCH('Classificação final'!$B37,ajuizamento!$T$13:$T$372,0)),"")="","-",IFERROR(INDEX(ajuizamento!AG$13:AG$372,MATCH('Classificação final'!$B37,ajuizamento!$T$13:$T$372,0)),"")))</f>
        <v/>
      </c>
      <c r="J37" s="196" t="str">
        <f>IF(G37="","",IF(IFERROR(INDEX(ajuizamento!AH$13:AH$372,MATCH('Classificação final'!$B37,ajuizamento!$T$13:$T$372,0)),"")="","-",IFERROR(INDEX(ajuizamento!AH$13:AH$372,MATCH('Classificação final'!$B37,ajuizamento!$T$13:$T$372,0)),"")))</f>
        <v/>
      </c>
      <c r="K37" s="197" t="str">
        <f>IFERROR(INDEX(ajuizamento!$BZ$13:$BZ$372,MATCH('Classificação final'!$B37,ajuizamento!$T$13:$T$372,0)),"")</f>
        <v/>
      </c>
    </row>
    <row r="38" spans="1:11" ht="39.6" customHeight="1" x14ac:dyDescent="0.25">
      <c r="A38" s="76" t="str">
        <f>IFERROR(INDEX(dados!#REF!,MATCH(INDEX(ajuizamento!$AB$13:$AB$30,MATCH('Classificação final'!B38,ajuizamento!#REF!,0)),dados!#REF!,0)),"")</f>
        <v/>
      </c>
      <c r="B38" s="76" t="str">
        <f t="shared" si="0"/>
        <v>26MasCategoria A</v>
      </c>
      <c r="C38" s="188">
        <v>26</v>
      </c>
      <c r="D38" s="194" t="str">
        <f t="shared" si="1"/>
        <v/>
      </c>
      <c r="E38" s="195" t="str">
        <f>IFERROR(INDEX(ajuizamento!$AL$13:$AL$372,MATCH('Classificação final'!$B38,ajuizamento!$T$13:$T$372,0)),"")</f>
        <v/>
      </c>
      <c r="F38" s="195" t="str">
        <f>IFERROR(INDEX(ajuizamento!$AS$13:$AS$372,MATCH('Classificação final'!$B38,ajuizamento!$T$13:$T$372,0)),"")</f>
        <v/>
      </c>
      <c r="G38" s="195" t="str">
        <f>IFERROR(INDEX(ajuizamento!$AZ$13:$AZ$372,MATCH('Classificação final'!$B38,ajuizamento!$T$13:$T$372,0)),"")</f>
        <v/>
      </c>
      <c r="H38" s="196" t="str">
        <f>IF(E38="","",IF(IFERROR(INDEX(ajuizamento!AF$13:AF$372,MATCH('Classificação final'!$B38,ajuizamento!$T$13:$T$372,0)),"")="","-",IFERROR(INDEX(ajuizamento!AF$13:AF$372,MATCH('Classificação final'!$B38,ajuizamento!$T$13:$T$372,0)),"")))</f>
        <v/>
      </c>
      <c r="I38" s="196" t="str">
        <f>IF(F38="","",IF(IFERROR(INDEX(ajuizamento!AG$13:AG$372,MATCH('Classificação final'!$B38,ajuizamento!$T$13:$T$372,0)),"")="","-",IFERROR(INDEX(ajuizamento!AG$13:AG$372,MATCH('Classificação final'!$B38,ajuizamento!$T$13:$T$372,0)),"")))</f>
        <v/>
      </c>
      <c r="J38" s="196" t="str">
        <f>IF(G38="","",IF(IFERROR(INDEX(ajuizamento!AH$13:AH$372,MATCH('Classificação final'!$B38,ajuizamento!$T$13:$T$372,0)),"")="","-",IFERROR(INDEX(ajuizamento!AH$13:AH$372,MATCH('Classificação final'!$B38,ajuizamento!$T$13:$T$372,0)),"")))</f>
        <v/>
      </c>
      <c r="K38" s="197" t="str">
        <f>IFERROR(INDEX(ajuizamento!$BZ$13:$BZ$372,MATCH('Classificação final'!$B38,ajuizamento!$T$13:$T$372,0)),"")</f>
        <v/>
      </c>
    </row>
    <row r="39" spans="1:11" ht="39.6" customHeight="1" x14ac:dyDescent="0.25">
      <c r="A39" s="76" t="str">
        <f>IFERROR(INDEX(dados!#REF!,MATCH(INDEX(ajuizamento!$AB$13:$AB$30,MATCH('Classificação final'!B39,ajuizamento!#REF!,0)),dados!#REF!,0)),"")</f>
        <v/>
      </c>
      <c r="B39" s="76" t="str">
        <f t="shared" si="0"/>
        <v>27MasCategoria A</v>
      </c>
      <c r="C39" s="188">
        <v>27</v>
      </c>
      <c r="D39" s="194" t="str">
        <f t="shared" si="1"/>
        <v/>
      </c>
      <c r="E39" s="195" t="str">
        <f>IFERROR(INDEX(ajuizamento!$AL$13:$AL$372,MATCH('Classificação final'!$B39,ajuizamento!$T$13:$T$372,0)),"")</f>
        <v/>
      </c>
      <c r="F39" s="195" t="str">
        <f>IFERROR(INDEX(ajuizamento!$AS$13:$AS$372,MATCH('Classificação final'!$B39,ajuizamento!$T$13:$T$372,0)),"")</f>
        <v/>
      </c>
      <c r="G39" s="195" t="str">
        <f>IFERROR(INDEX(ajuizamento!$AZ$13:$AZ$372,MATCH('Classificação final'!$B39,ajuizamento!$T$13:$T$372,0)),"")</f>
        <v/>
      </c>
      <c r="H39" s="196" t="str">
        <f>IF(E39="","",IF(IFERROR(INDEX(ajuizamento!AF$13:AF$372,MATCH('Classificação final'!$B39,ajuizamento!$T$13:$T$372,0)),"")="","-",IFERROR(INDEX(ajuizamento!AF$13:AF$372,MATCH('Classificação final'!$B39,ajuizamento!$T$13:$T$372,0)),"")))</f>
        <v/>
      </c>
      <c r="I39" s="196" t="str">
        <f>IF(F39="","",IF(IFERROR(INDEX(ajuizamento!AG$13:AG$372,MATCH('Classificação final'!$B39,ajuizamento!$T$13:$T$372,0)),"")="","-",IFERROR(INDEX(ajuizamento!AG$13:AG$372,MATCH('Classificação final'!$B39,ajuizamento!$T$13:$T$372,0)),"")))</f>
        <v/>
      </c>
      <c r="J39" s="196" t="str">
        <f>IF(G39="","",IF(IFERROR(INDEX(ajuizamento!AH$13:AH$372,MATCH('Classificação final'!$B39,ajuizamento!$T$13:$T$372,0)),"")="","-",IFERROR(INDEX(ajuizamento!AH$13:AH$372,MATCH('Classificação final'!$B39,ajuizamento!$T$13:$T$372,0)),"")))</f>
        <v/>
      </c>
      <c r="K39" s="197" t="str">
        <f>IFERROR(INDEX(ajuizamento!$BZ$13:$BZ$372,MATCH('Classificação final'!$B39,ajuizamento!$T$13:$T$372,0)),"")</f>
        <v/>
      </c>
    </row>
    <row r="40" spans="1:11" ht="39.6" customHeight="1" x14ac:dyDescent="0.25">
      <c r="A40" s="76" t="str">
        <f>IFERROR(INDEX(dados!#REF!,MATCH(INDEX(ajuizamento!$AB$13:$AB$30,MATCH('Classificação final'!B40,ajuizamento!#REF!,0)),dados!#REF!,0)),"")</f>
        <v/>
      </c>
      <c r="B40" s="76" t="str">
        <f t="shared" si="0"/>
        <v>28MasCategoria A</v>
      </c>
      <c r="C40" s="188">
        <v>28</v>
      </c>
      <c r="D40" s="194" t="str">
        <f t="shared" si="1"/>
        <v/>
      </c>
      <c r="E40" s="195" t="str">
        <f>IFERROR(INDEX(ajuizamento!$AL$13:$AL$372,MATCH('Classificação final'!$B40,ajuizamento!$T$13:$T$372,0)),"")</f>
        <v/>
      </c>
      <c r="F40" s="195" t="str">
        <f>IFERROR(INDEX(ajuizamento!$AS$13:$AS$372,MATCH('Classificação final'!$B40,ajuizamento!$T$13:$T$372,0)),"")</f>
        <v/>
      </c>
      <c r="G40" s="195" t="str">
        <f>IFERROR(INDEX(ajuizamento!$AZ$13:$AZ$372,MATCH('Classificação final'!$B40,ajuizamento!$T$13:$T$372,0)),"")</f>
        <v/>
      </c>
      <c r="H40" s="196" t="str">
        <f>IF(E40="","",IF(IFERROR(INDEX(ajuizamento!AF$13:AF$372,MATCH('Classificação final'!$B40,ajuizamento!$T$13:$T$372,0)),"")="","-",IFERROR(INDEX(ajuizamento!AF$13:AF$372,MATCH('Classificação final'!$B40,ajuizamento!$T$13:$T$372,0)),"")))</f>
        <v/>
      </c>
      <c r="I40" s="196" t="str">
        <f>IF(F40="","",IF(IFERROR(INDEX(ajuizamento!AG$13:AG$372,MATCH('Classificação final'!$B40,ajuizamento!$T$13:$T$372,0)),"")="","-",IFERROR(INDEX(ajuizamento!AG$13:AG$372,MATCH('Classificação final'!$B40,ajuizamento!$T$13:$T$372,0)),"")))</f>
        <v/>
      </c>
      <c r="J40" s="196" t="str">
        <f>IF(G40="","",IF(IFERROR(INDEX(ajuizamento!AH$13:AH$372,MATCH('Classificação final'!$B40,ajuizamento!$T$13:$T$372,0)),"")="","-",IFERROR(INDEX(ajuizamento!AH$13:AH$372,MATCH('Classificação final'!$B40,ajuizamento!$T$13:$T$372,0)),"")))</f>
        <v/>
      </c>
      <c r="K40" s="197" t="str">
        <f>IFERROR(INDEX(ajuizamento!$BZ$13:$BZ$372,MATCH('Classificação final'!$B40,ajuizamento!$T$13:$T$372,0)),"")</f>
        <v/>
      </c>
    </row>
    <row r="41" spans="1:11" ht="39.6" customHeight="1" x14ac:dyDescent="0.25">
      <c r="A41" s="76" t="str">
        <f>IFERROR(INDEX(dados!#REF!,MATCH(INDEX(ajuizamento!$AB$13:$AB$30,MATCH('Classificação final'!B41,ajuizamento!#REF!,0)),dados!#REF!,0)),"")</f>
        <v/>
      </c>
      <c r="B41" s="76" t="str">
        <f t="shared" si="0"/>
        <v>29MasCategoria A</v>
      </c>
      <c r="C41" s="188">
        <v>29</v>
      </c>
      <c r="D41" s="194" t="str">
        <f t="shared" si="1"/>
        <v/>
      </c>
      <c r="E41" s="195" t="str">
        <f>IFERROR(INDEX(ajuizamento!$AL$13:$AL$372,MATCH('Classificação final'!$B41,ajuizamento!$T$13:$T$372,0)),"")</f>
        <v/>
      </c>
      <c r="F41" s="195" t="str">
        <f>IFERROR(INDEX(ajuizamento!$AS$13:$AS$372,MATCH('Classificação final'!$B41,ajuizamento!$T$13:$T$372,0)),"")</f>
        <v/>
      </c>
      <c r="G41" s="195" t="str">
        <f>IFERROR(INDEX(ajuizamento!$AZ$13:$AZ$372,MATCH('Classificação final'!$B41,ajuizamento!$T$13:$T$372,0)),"")</f>
        <v/>
      </c>
      <c r="H41" s="196" t="str">
        <f>IF(E41="","",IF(IFERROR(INDEX(ajuizamento!AF$13:AF$372,MATCH('Classificação final'!$B41,ajuizamento!$T$13:$T$372,0)),"")="","-",IFERROR(INDEX(ajuizamento!AF$13:AF$372,MATCH('Classificação final'!$B41,ajuizamento!$T$13:$T$372,0)),"")))</f>
        <v/>
      </c>
      <c r="I41" s="196" t="str">
        <f>IF(F41="","",IF(IFERROR(INDEX(ajuizamento!AG$13:AG$372,MATCH('Classificação final'!$B41,ajuizamento!$T$13:$T$372,0)),"")="","-",IFERROR(INDEX(ajuizamento!AG$13:AG$372,MATCH('Classificação final'!$B41,ajuizamento!$T$13:$T$372,0)),"")))</f>
        <v/>
      </c>
      <c r="J41" s="196" t="str">
        <f>IF(G41="","",IF(IFERROR(INDEX(ajuizamento!AH$13:AH$372,MATCH('Classificação final'!$B41,ajuizamento!$T$13:$T$372,0)),"")="","-",IFERROR(INDEX(ajuizamento!AH$13:AH$372,MATCH('Classificação final'!$B41,ajuizamento!$T$13:$T$372,0)),"")))</f>
        <v/>
      </c>
      <c r="K41" s="197" t="str">
        <f>IFERROR(INDEX(ajuizamento!$BZ$13:$BZ$372,MATCH('Classificação final'!$B41,ajuizamento!$T$13:$T$372,0)),"")</f>
        <v/>
      </c>
    </row>
    <row r="42" spans="1:11" ht="39.6" customHeight="1" x14ac:dyDescent="0.25">
      <c r="A42" s="76" t="str">
        <f>IFERROR(INDEX(dados!#REF!,MATCH(INDEX(ajuizamento!$AB$13:$AB$30,MATCH('Classificação final'!B42,ajuizamento!#REF!,0)),dados!#REF!,0)),"")</f>
        <v/>
      </c>
      <c r="B42" s="76" t="str">
        <f t="shared" si="0"/>
        <v>30MasCategoria A</v>
      </c>
      <c r="C42" s="188">
        <v>30</v>
      </c>
      <c r="D42" s="194" t="str">
        <f t="shared" si="1"/>
        <v/>
      </c>
      <c r="E42" s="195" t="str">
        <f>IFERROR(INDEX(ajuizamento!$AL$13:$AL$372,MATCH('Classificação final'!$B42,ajuizamento!$T$13:$T$372,0)),"")</f>
        <v/>
      </c>
      <c r="F42" s="195" t="str">
        <f>IFERROR(INDEX(ajuizamento!$AS$13:$AS$372,MATCH('Classificação final'!$B42,ajuizamento!$T$13:$T$372,0)),"")</f>
        <v/>
      </c>
      <c r="G42" s="195" t="str">
        <f>IFERROR(INDEX(ajuizamento!$AZ$13:$AZ$372,MATCH('Classificação final'!$B42,ajuizamento!$T$13:$T$372,0)),"")</f>
        <v/>
      </c>
      <c r="H42" s="196" t="str">
        <f>IF(E42="","",IF(IFERROR(INDEX(ajuizamento!AF$13:AF$372,MATCH('Classificação final'!$B42,ajuizamento!$T$13:$T$372,0)),"")="","-",IFERROR(INDEX(ajuizamento!AF$13:AF$372,MATCH('Classificação final'!$B42,ajuizamento!$T$13:$T$372,0)),"")))</f>
        <v/>
      </c>
      <c r="I42" s="196" t="str">
        <f>IF(F42="","",IF(IFERROR(INDEX(ajuizamento!AG$13:AG$372,MATCH('Classificação final'!$B42,ajuizamento!$T$13:$T$372,0)),"")="","-",IFERROR(INDEX(ajuizamento!AG$13:AG$372,MATCH('Classificação final'!$B42,ajuizamento!$T$13:$T$372,0)),"")))</f>
        <v/>
      </c>
      <c r="J42" s="196" t="str">
        <f>IF(G42="","",IF(IFERROR(INDEX(ajuizamento!AH$13:AH$372,MATCH('Classificação final'!$B42,ajuizamento!$T$13:$T$372,0)),"")="","-",IFERROR(INDEX(ajuizamento!AH$13:AH$372,MATCH('Classificação final'!$B42,ajuizamento!$T$13:$T$372,0)),"")))</f>
        <v/>
      </c>
      <c r="K42" s="197" t="str">
        <f>IFERROR(INDEX(ajuizamento!$BZ$13:$BZ$372,MATCH('Classificação final'!$B42,ajuizamento!$T$13:$T$372,0)),"")</f>
        <v/>
      </c>
    </row>
    <row r="43" spans="1:11" ht="39.6" customHeight="1" x14ac:dyDescent="0.25">
      <c r="A43" s="76" t="str">
        <f>IFERROR(INDEX(dados!#REF!,MATCH(INDEX(ajuizamento!$AB$13:$AB$30,MATCH('Classificação final'!B43,ajuizamento!#REF!,0)),dados!#REF!,0)),"")</f>
        <v/>
      </c>
      <c r="B43" s="76" t="str">
        <f t="shared" si="0"/>
        <v>31MasCategoria A</v>
      </c>
      <c r="C43" s="188">
        <v>31</v>
      </c>
      <c r="D43" s="194" t="str">
        <f t="shared" si="1"/>
        <v/>
      </c>
      <c r="E43" s="195" t="str">
        <f>IFERROR(INDEX(ajuizamento!$AL$13:$AL$372,MATCH('Classificação final'!$B43,ajuizamento!$T$13:$T$372,0)),"")</f>
        <v/>
      </c>
      <c r="F43" s="195" t="str">
        <f>IFERROR(INDEX(ajuizamento!$AS$13:$AS$372,MATCH('Classificação final'!$B43,ajuizamento!$T$13:$T$372,0)),"")</f>
        <v/>
      </c>
      <c r="G43" s="195" t="str">
        <f>IFERROR(INDEX(ajuizamento!$AZ$13:$AZ$372,MATCH('Classificação final'!$B43,ajuizamento!$T$13:$T$372,0)),"")</f>
        <v/>
      </c>
      <c r="H43" s="196" t="str">
        <f>IF(E43="","",IF(IFERROR(INDEX(ajuizamento!AF$13:AF$372,MATCH('Classificação final'!$B43,ajuizamento!$T$13:$T$372,0)),"")="","-",IFERROR(INDEX(ajuizamento!AF$13:AF$372,MATCH('Classificação final'!$B43,ajuizamento!$T$13:$T$372,0)),"")))</f>
        <v/>
      </c>
      <c r="I43" s="196" t="str">
        <f>IF(F43="","",IF(IFERROR(INDEX(ajuizamento!AG$13:AG$372,MATCH('Classificação final'!$B43,ajuizamento!$T$13:$T$372,0)),"")="","-",IFERROR(INDEX(ajuizamento!AG$13:AG$372,MATCH('Classificação final'!$B43,ajuizamento!$T$13:$T$372,0)),"")))</f>
        <v/>
      </c>
      <c r="J43" s="196" t="str">
        <f>IF(G43="","",IF(IFERROR(INDEX(ajuizamento!AH$13:AH$372,MATCH('Classificação final'!$B43,ajuizamento!$T$13:$T$372,0)),"")="","-",IFERROR(INDEX(ajuizamento!AH$13:AH$372,MATCH('Classificação final'!$B43,ajuizamento!$T$13:$T$372,0)),"")))</f>
        <v/>
      </c>
      <c r="K43" s="197" t="str">
        <f>IFERROR(INDEX(ajuizamento!$BZ$13:$BZ$372,MATCH('Classificação final'!$B43,ajuizamento!$T$13:$T$372,0)),"")</f>
        <v/>
      </c>
    </row>
    <row r="44" spans="1:11" ht="39.6" customHeight="1" x14ac:dyDescent="0.25">
      <c r="A44" s="76" t="str">
        <f>IFERROR(INDEX(dados!#REF!,MATCH(INDEX(ajuizamento!$AB$13:$AB$30,MATCH('Classificação final'!B44,ajuizamento!#REF!,0)),dados!#REF!,0)),"")</f>
        <v/>
      </c>
      <c r="B44" s="76" t="str">
        <f t="shared" si="0"/>
        <v>32MasCategoria A</v>
      </c>
      <c r="C44" s="188">
        <v>32</v>
      </c>
      <c r="D44" s="194" t="str">
        <f t="shared" si="1"/>
        <v/>
      </c>
      <c r="E44" s="195" t="str">
        <f>IFERROR(INDEX(ajuizamento!$AL$13:$AL$372,MATCH('Classificação final'!$B44,ajuizamento!$T$13:$T$372,0)),"")</f>
        <v/>
      </c>
      <c r="F44" s="195" t="str">
        <f>IFERROR(INDEX(ajuizamento!$AS$13:$AS$372,MATCH('Classificação final'!$B44,ajuizamento!$T$13:$T$372,0)),"")</f>
        <v/>
      </c>
      <c r="G44" s="195" t="str">
        <f>IFERROR(INDEX(ajuizamento!$AZ$13:$AZ$372,MATCH('Classificação final'!$B44,ajuizamento!$T$13:$T$372,0)),"")</f>
        <v/>
      </c>
      <c r="H44" s="196" t="str">
        <f>IF(E44="","",IF(IFERROR(INDEX(ajuizamento!AF$13:AF$372,MATCH('Classificação final'!$B44,ajuizamento!$T$13:$T$372,0)),"")="","-",IFERROR(INDEX(ajuizamento!AF$13:AF$372,MATCH('Classificação final'!$B44,ajuizamento!$T$13:$T$372,0)),"")))</f>
        <v/>
      </c>
      <c r="I44" s="196" t="str">
        <f>IF(F44="","",IF(IFERROR(INDEX(ajuizamento!AG$13:AG$372,MATCH('Classificação final'!$B44,ajuizamento!$T$13:$T$372,0)),"")="","-",IFERROR(INDEX(ajuizamento!AG$13:AG$372,MATCH('Classificação final'!$B44,ajuizamento!$T$13:$T$372,0)),"")))</f>
        <v/>
      </c>
      <c r="J44" s="196" t="str">
        <f>IF(G44="","",IF(IFERROR(INDEX(ajuizamento!AH$13:AH$372,MATCH('Classificação final'!$B44,ajuizamento!$T$13:$T$372,0)),"")="","-",IFERROR(INDEX(ajuizamento!AH$13:AH$372,MATCH('Classificação final'!$B44,ajuizamento!$T$13:$T$372,0)),"")))</f>
        <v/>
      </c>
      <c r="K44" s="197" t="str">
        <f>IFERROR(INDEX(ajuizamento!$BZ$13:$BZ$372,MATCH('Classificação final'!$B44,ajuizamento!$T$13:$T$372,0)),"")</f>
        <v/>
      </c>
    </row>
    <row r="45" spans="1:11" ht="39.6" customHeight="1" x14ac:dyDescent="0.25">
      <c r="A45" s="76" t="str">
        <f>IFERROR(INDEX(dados!#REF!,MATCH(INDEX(ajuizamento!$AB$13:$AB$30,MATCH('Classificação final'!B45,ajuizamento!#REF!,0)),dados!#REF!,0)),"")</f>
        <v/>
      </c>
      <c r="B45" s="76" t="str">
        <f t="shared" si="0"/>
        <v>33MasCategoria A</v>
      </c>
      <c r="C45" s="188">
        <v>33</v>
      </c>
      <c r="D45" s="194" t="str">
        <f t="shared" si="1"/>
        <v/>
      </c>
      <c r="E45" s="195" t="str">
        <f>IFERROR(INDEX(ajuizamento!$AL$13:$AL$372,MATCH('Classificação final'!$B45,ajuizamento!$T$13:$T$372,0)),"")</f>
        <v/>
      </c>
      <c r="F45" s="195" t="str">
        <f>IFERROR(INDEX(ajuizamento!$AS$13:$AS$372,MATCH('Classificação final'!$B45,ajuizamento!$T$13:$T$372,0)),"")</f>
        <v/>
      </c>
      <c r="G45" s="195" t="str">
        <f>IFERROR(INDEX(ajuizamento!$AZ$13:$AZ$372,MATCH('Classificação final'!$B45,ajuizamento!$T$13:$T$372,0)),"")</f>
        <v/>
      </c>
      <c r="H45" s="196" t="str">
        <f>IF(E45="","",IF(IFERROR(INDEX(ajuizamento!AF$13:AF$372,MATCH('Classificação final'!$B45,ajuizamento!$T$13:$T$372,0)),"")="","-",IFERROR(INDEX(ajuizamento!AF$13:AF$372,MATCH('Classificação final'!$B45,ajuizamento!$T$13:$T$372,0)),"")))</f>
        <v/>
      </c>
      <c r="I45" s="196" t="str">
        <f>IF(F45="","",IF(IFERROR(INDEX(ajuizamento!AG$13:AG$372,MATCH('Classificação final'!$B45,ajuizamento!$T$13:$T$372,0)),"")="","-",IFERROR(INDEX(ajuizamento!AG$13:AG$372,MATCH('Classificação final'!$B45,ajuizamento!$T$13:$T$372,0)),"")))</f>
        <v/>
      </c>
      <c r="J45" s="196" t="str">
        <f>IF(G45="","",IF(IFERROR(INDEX(ajuizamento!AH$13:AH$372,MATCH('Classificação final'!$B45,ajuizamento!$T$13:$T$372,0)),"")="","-",IFERROR(INDEX(ajuizamento!AH$13:AH$372,MATCH('Classificação final'!$B45,ajuizamento!$T$13:$T$372,0)),"")))</f>
        <v/>
      </c>
      <c r="K45" s="197" t="str">
        <f>IFERROR(INDEX(ajuizamento!$BZ$13:$BZ$372,MATCH('Classificação final'!$B45,ajuizamento!$T$13:$T$372,0)),"")</f>
        <v/>
      </c>
    </row>
    <row r="46" spans="1:11" ht="39.6" customHeight="1" x14ac:dyDescent="0.25">
      <c r="A46" s="76" t="str">
        <f>IFERROR(INDEX(dados!#REF!,MATCH(INDEX(ajuizamento!$AB$13:$AB$30,MATCH('Classificação final'!B46,ajuizamento!#REF!,0)),dados!#REF!,0)),"")</f>
        <v/>
      </c>
      <c r="B46" s="76" t="str">
        <f t="shared" si="0"/>
        <v>34MasCategoria A</v>
      </c>
      <c r="C46" s="188">
        <v>34</v>
      </c>
      <c r="D46" s="194" t="str">
        <f t="shared" si="1"/>
        <v/>
      </c>
      <c r="E46" s="195" t="str">
        <f>IFERROR(INDEX(ajuizamento!$AL$13:$AL$372,MATCH('Classificação final'!$B46,ajuizamento!$T$13:$T$372,0)),"")</f>
        <v/>
      </c>
      <c r="F46" s="195" t="str">
        <f>IFERROR(INDEX(ajuizamento!$AS$13:$AS$372,MATCH('Classificação final'!$B46,ajuizamento!$T$13:$T$372,0)),"")</f>
        <v/>
      </c>
      <c r="G46" s="195" t="str">
        <f>IFERROR(INDEX(ajuizamento!$AZ$13:$AZ$372,MATCH('Classificação final'!$B46,ajuizamento!$T$13:$T$372,0)),"")</f>
        <v/>
      </c>
      <c r="H46" s="196" t="str">
        <f>IF(E46="","",IF(IFERROR(INDEX(ajuizamento!AF$13:AF$372,MATCH('Classificação final'!$B46,ajuizamento!$T$13:$T$372,0)),"")="","-",IFERROR(INDEX(ajuizamento!AF$13:AF$372,MATCH('Classificação final'!$B46,ajuizamento!$T$13:$T$372,0)),"")))</f>
        <v/>
      </c>
      <c r="I46" s="196" t="str">
        <f>IF(F46="","",IF(IFERROR(INDEX(ajuizamento!AG$13:AG$372,MATCH('Classificação final'!$B46,ajuizamento!$T$13:$T$372,0)),"")="","-",IFERROR(INDEX(ajuizamento!AG$13:AG$372,MATCH('Classificação final'!$B46,ajuizamento!$T$13:$T$372,0)),"")))</f>
        <v/>
      </c>
      <c r="J46" s="196" t="str">
        <f>IF(G46="","",IF(IFERROR(INDEX(ajuizamento!AH$13:AH$372,MATCH('Classificação final'!$B46,ajuizamento!$T$13:$T$372,0)),"")="","-",IFERROR(INDEX(ajuizamento!AH$13:AH$372,MATCH('Classificação final'!$B46,ajuizamento!$T$13:$T$372,0)),"")))</f>
        <v/>
      </c>
      <c r="K46" s="197" t="str">
        <f>IFERROR(INDEX(ajuizamento!$BZ$13:$BZ$372,MATCH('Classificação final'!$B46,ajuizamento!$T$13:$T$372,0)),"")</f>
        <v/>
      </c>
    </row>
    <row r="47" spans="1:11" ht="39.6" customHeight="1" x14ac:dyDescent="0.25">
      <c r="A47" s="76" t="str">
        <f>IFERROR(INDEX(dados!#REF!,MATCH(INDEX(ajuizamento!$AB$13:$AB$30,MATCH('Classificação final'!B47,ajuizamento!#REF!,0)),dados!#REF!,0)),"")</f>
        <v/>
      </c>
      <c r="B47" s="76" t="str">
        <f t="shared" si="0"/>
        <v>35MasCategoria A</v>
      </c>
      <c r="C47" s="188">
        <v>35</v>
      </c>
      <c r="D47" s="194" t="str">
        <f t="shared" si="1"/>
        <v/>
      </c>
      <c r="E47" s="195" t="str">
        <f>IFERROR(INDEX(ajuizamento!$AL$13:$AL$372,MATCH('Classificação final'!$B47,ajuizamento!$T$13:$T$372,0)),"")</f>
        <v/>
      </c>
      <c r="F47" s="195" t="str">
        <f>IFERROR(INDEX(ajuizamento!$AS$13:$AS$372,MATCH('Classificação final'!$B47,ajuizamento!$T$13:$T$372,0)),"")</f>
        <v/>
      </c>
      <c r="G47" s="195" t="str">
        <f>IFERROR(INDEX(ajuizamento!$AZ$13:$AZ$372,MATCH('Classificação final'!$B47,ajuizamento!$T$13:$T$372,0)),"")</f>
        <v/>
      </c>
      <c r="H47" s="196" t="str">
        <f>IF(E47="","",IF(IFERROR(INDEX(ajuizamento!AF$13:AF$372,MATCH('Classificação final'!$B47,ajuizamento!$T$13:$T$372,0)),"")="","-",IFERROR(INDEX(ajuizamento!AF$13:AF$372,MATCH('Classificação final'!$B47,ajuizamento!$T$13:$T$372,0)),"")))</f>
        <v/>
      </c>
      <c r="I47" s="196" t="str">
        <f>IF(F47="","",IF(IFERROR(INDEX(ajuizamento!AG$13:AG$372,MATCH('Classificação final'!$B47,ajuizamento!$T$13:$T$372,0)),"")="","-",IFERROR(INDEX(ajuizamento!AG$13:AG$372,MATCH('Classificação final'!$B47,ajuizamento!$T$13:$T$372,0)),"")))</f>
        <v/>
      </c>
      <c r="J47" s="196" t="str">
        <f>IF(G47="","",IF(IFERROR(INDEX(ajuizamento!AH$13:AH$372,MATCH('Classificação final'!$B47,ajuizamento!$T$13:$T$372,0)),"")="","-",IFERROR(INDEX(ajuizamento!AH$13:AH$372,MATCH('Classificação final'!$B47,ajuizamento!$T$13:$T$372,0)),"")))</f>
        <v/>
      </c>
      <c r="K47" s="197" t="str">
        <f>IFERROR(INDEX(ajuizamento!$BZ$13:$BZ$372,MATCH('Classificação final'!$B47,ajuizamento!$T$13:$T$372,0)),"")</f>
        <v/>
      </c>
    </row>
    <row r="48" spans="1:11" ht="39.6" customHeight="1" x14ac:dyDescent="0.25">
      <c r="A48" s="76" t="str">
        <f>IFERROR(INDEX(dados!#REF!,MATCH(INDEX(ajuizamento!$AB$13:$AB$30,MATCH('Classificação final'!B48,ajuizamento!#REF!,0)),dados!#REF!,0)),"")</f>
        <v/>
      </c>
      <c r="B48" s="76" t="str">
        <f t="shared" si="0"/>
        <v>36MasCategoria A</v>
      </c>
      <c r="C48" s="188">
        <v>36</v>
      </c>
      <c r="D48" s="194" t="str">
        <f t="shared" si="1"/>
        <v/>
      </c>
      <c r="E48" s="195" t="str">
        <f>IFERROR(INDEX(ajuizamento!$AL$13:$AL$372,MATCH('Classificação final'!$B48,ajuizamento!$T$13:$T$372,0)),"")</f>
        <v/>
      </c>
      <c r="F48" s="195" t="str">
        <f>IFERROR(INDEX(ajuizamento!$AS$13:$AS$372,MATCH('Classificação final'!$B48,ajuizamento!$T$13:$T$372,0)),"")</f>
        <v/>
      </c>
      <c r="G48" s="195" t="str">
        <f>IFERROR(INDEX(ajuizamento!$AZ$13:$AZ$372,MATCH('Classificação final'!$B48,ajuizamento!$T$13:$T$372,0)),"")</f>
        <v/>
      </c>
      <c r="H48" s="196" t="str">
        <f>IF(E48="","",IF(IFERROR(INDEX(ajuizamento!AF$13:AF$372,MATCH('Classificação final'!$B48,ajuizamento!$T$13:$T$372,0)),"")="","-",IFERROR(INDEX(ajuizamento!AF$13:AF$372,MATCH('Classificação final'!$B48,ajuizamento!$T$13:$T$372,0)),"")))</f>
        <v/>
      </c>
      <c r="I48" s="196" t="str">
        <f>IF(F48="","",IF(IFERROR(INDEX(ajuizamento!AG$13:AG$372,MATCH('Classificação final'!$B48,ajuizamento!$T$13:$T$372,0)),"")="","-",IFERROR(INDEX(ajuizamento!AG$13:AG$372,MATCH('Classificação final'!$B48,ajuizamento!$T$13:$T$372,0)),"")))</f>
        <v/>
      </c>
      <c r="J48" s="196" t="str">
        <f>IF(G48="","",IF(IFERROR(INDEX(ajuizamento!AH$13:AH$372,MATCH('Classificação final'!$B48,ajuizamento!$T$13:$T$372,0)),"")="","-",IFERROR(INDEX(ajuizamento!AH$13:AH$372,MATCH('Classificação final'!$B48,ajuizamento!$T$13:$T$372,0)),"")))</f>
        <v/>
      </c>
      <c r="K48" s="197" t="str">
        <f>IFERROR(INDEX(ajuizamento!$BZ$13:$BZ$372,MATCH('Classificação final'!$B48,ajuizamento!$T$13:$T$372,0)),"")</f>
        <v/>
      </c>
    </row>
    <row r="49" spans="1:11" ht="39.6" customHeight="1" x14ac:dyDescent="0.25">
      <c r="A49" s="76" t="str">
        <f>IFERROR(INDEX(dados!#REF!,MATCH(INDEX(ajuizamento!$AB$13:$AB$30,MATCH('Classificação final'!B49,ajuizamento!#REF!,0)),dados!#REF!,0)),"")</f>
        <v/>
      </c>
      <c r="B49" s="76" t="str">
        <f t="shared" si="0"/>
        <v>37MasCategoria A</v>
      </c>
      <c r="C49" s="188">
        <v>37</v>
      </c>
      <c r="D49" s="194" t="str">
        <f t="shared" si="1"/>
        <v/>
      </c>
      <c r="E49" s="195" t="str">
        <f>IFERROR(INDEX(ajuizamento!$AL$13:$AL$372,MATCH('Classificação final'!$B49,ajuizamento!$T$13:$T$372,0)),"")</f>
        <v/>
      </c>
      <c r="F49" s="195" t="str">
        <f>IFERROR(INDEX(ajuizamento!$AS$13:$AS$372,MATCH('Classificação final'!$B49,ajuizamento!$T$13:$T$372,0)),"")</f>
        <v/>
      </c>
      <c r="G49" s="195" t="str">
        <f>IFERROR(INDEX(ajuizamento!$AZ$13:$AZ$372,MATCH('Classificação final'!$B49,ajuizamento!$T$13:$T$372,0)),"")</f>
        <v/>
      </c>
      <c r="H49" s="196" t="str">
        <f>IF(E49="","",IF(IFERROR(INDEX(ajuizamento!AF$13:AF$372,MATCH('Classificação final'!$B49,ajuizamento!$T$13:$T$372,0)),"")="","-",IFERROR(INDEX(ajuizamento!AF$13:AF$372,MATCH('Classificação final'!$B49,ajuizamento!$T$13:$T$372,0)),"")))</f>
        <v/>
      </c>
      <c r="I49" s="196" t="str">
        <f>IF(F49="","",IF(IFERROR(INDEX(ajuizamento!AG$13:AG$372,MATCH('Classificação final'!$B49,ajuizamento!$T$13:$T$372,0)),"")="","-",IFERROR(INDEX(ajuizamento!AG$13:AG$372,MATCH('Classificação final'!$B49,ajuizamento!$T$13:$T$372,0)),"")))</f>
        <v/>
      </c>
      <c r="J49" s="196" t="str">
        <f>IF(G49="","",IF(IFERROR(INDEX(ajuizamento!AH$13:AH$372,MATCH('Classificação final'!$B49,ajuizamento!$T$13:$T$372,0)),"")="","-",IFERROR(INDEX(ajuizamento!AH$13:AH$372,MATCH('Classificação final'!$B49,ajuizamento!$T$13:$T$372,0)),"")))</f>
        <v/>
      </c>
      <c r="K49" s="197" t="str">
        <f>IFERROR(INDEX(ajuizamento!$BZ$13:$BZ$372,MATCH('Classificação final'!$B49,ajuizamento!$T$13:$T$372,0)),"")</f>
        <v/>
      </c>
    </row>
    <row r="50" spans="1:11" ht="39.6" customHeight="1" x14ac:dyDescent="0.25">
      <c r="A50" s="76" t="str">
        <f>IFERROR(INDEX(dados!#REF!,MATCH(INDEX(ajuizamento!$AB$13:$AB$30,MATCH('Classificação final'!B50,ajuizamento!#REF!,0)),dados!#REF!,0)),"")</f>
        <v/>
      </c>
      <c r="B50" s="76" t="str">
        <f t="shared" si="0"/>
        <v>38MasCategoria A</v>
      </c>
      <c r="C50" s="188">
        <v>38</v>
      </c>
      <c r="D50" s="194" t="str">
        <f t="shared" si="1"/>
        <v/>
      </c>
      <c r="E50" s="195" t="str">
        <f>IFERROR(INDEX(ajuizamento!$AL$13:$AL$372,MATCH('Classificação final'!$B50,ajuizamento!$T$13:$T$372,0)),"")</f>
        <v/>
      </c>
      <c r="F50" s="195" t="str">
        <f>IFERROR(INDEX(ajuizamento!$AS$13:$AS$372,MATCH('Classificação final'!$B50,ajuizamento!$T$13:$T$372,0)),"")</f>
        <v/>
      </c>
      <c r="G50" s="195" t="str">
        <f>IFERROR(INDEX(ajuizamento!$AZ$13:$AZ$372,MATCH('Classificação final'!$B50,ajuizamento!$T$13:$T$372,0)),"")</f>
        <v/>
      </c>
      <c r="H50" s="196" t="str">
        <f>IF(E50="","",IF(IFERROR(INDEX(ajuizamento!AF$13:AF$372,MATCH('Classificação final'!$B50,ajuizamento!$T$13:$T$372,0)),"")="","-",IFERROR(INDEX(ajuizamento!AF$13:AF$372,MATCH('Classificação final'!$B50,ajuizamento!$T$13:$T$372,0)),"")))</f>
        <v/>
      </c>
      <c r="I50" s="196" t="str">
        <f>IF(F50="","",IF(IFERROR(INDEX(ajuizamento!AG$13:AG$372,MATCH('Classificação final'!$B50,ajuizamento!$T$13:$T$372,0)),"")="","-",IFERROR(INDEX(ajuizamento!AG$13:AG$372,MATCH('Classificação final'!$B50,ajuizamento!$T$13:$T$372,0)),"")))</f>
        <v/>
      </c>
      <c r="J50" s="196" t="str">
        <f>IF(G50="","",IF(IFERROR(INDEX(ajuizamento!AH$13:AH$372,MATCH('Classificação final'!$B50,ajuizamento!$T$13:$T$372,0)),"")="","-",IFERROR(INDEX(ajuizamento!AH$13:AH$372,MATCH('Classificação final'!$B50,ajuizamento!$T$13:$T$372,0)),"")))</f>
        <v/>
      </c>
      <c r="K50" s="197" t="str">
        <f>IFERROR(INDEX(ajuizamento!$BZ$13:$BZ$372,MATCH('Classificação final'!$B50,ajuizamento!$T$13:$T$372,0)),"")</f>
        <v/>
      </c>
    </row>
    <row r="51" spans="1:11" ht="39.6" customHeight="1" x14ac:dyDescent="0.25">
      <c r="A51" s="76" t="str">
        <f>IFERROR(INDEX(dados!#REF!,MATCH(INDEX(ajuizamento!$AB$13:$AB$30,MATCH('Classificação final'!B51,ajuizamento!#REF!,0)),dados!#REF!,0)),"")</f>
        <v/>
      </c>
      <c r="B51" s="76" t="str">
        <f t="shared" si="0"/>
        <v>39MasCategoria A</v>
      </c>
      <c r="C51" s="188">
        <v>39</v>
      </c>
      <c r="D51" s="194" t="str">
        <f t="shared" si="1"/>
        <v/>
      </c>
      <c r="E51" s="195" t="str">
        <f>IFERROR(INDEX(ajuizamento!$AL$13:$AL$372,MATCH('Classificação final'!$B51,ajuizamento!$T$13:$T$372,0)),"")</f>
        <v/>
      </c>
      <c r="F51" s="195" t="str">
        <f>IFERROR(INDEX(ajuizamento!$AS$13:$AS$372,MATCH('Classificação final'!$B51,ajuizamento!$T$13:$T$372,0)),"")</f>
        <v/>
      </c>
      <c r="G51" s="195" t="str">
        <f>IFERROR(INDEX(ajuizamento!$AZ$13:$AZ$372,MATCH('Classificação final'!$B51,ajuizamento!$T$13:$T$372,0)),"")</f>
        <v/>
      </c>
      <c r="H51" s="196" t="str">
        <f>IF(E51="","",IF(IFERROR(INDEX(ajuizamento!AF$13:AF$372,MATCH('Classificação final'!$B51,ajuizamento!$T$13:$T$372,0)),"")="","-",IFERROR(INDEX(ajuizamento!AF$13:AF$372,MATCH('Classificação final'!$B51,ajuizamento!$T$13:$T$372,0)),"")))</f>
        <v/>
      </c>
      <c r="I51" s="196" t="str">
        <f>IF(F51="","",IF(IFERROR(INDEX(ajuizamento!AG$13:AG$372,MATCH('Classificação final'!$B51,ajuizamento!$T$13:$T$372,0)),"")="","-",IFERROR(INDEX(ajuizamento!AG$13:AG$372,MATCH('Classificação final'!$B51,ajuizamento!$T$13:$T$372,0)),"")))</f>
        <v/>
      </c>
      <c r="J51" s="196" t="str">
        <f>IF(G51="","",IF(IFERROR(INDEX(ajuizamento!AH$13:AH$372,MATCH('Classificação final'!$B51,ajuizamento!$T$13:$T$372,0)),"")="","-",IFERROR(INDEX(ajuizamento!AH$13:AH$372,MATCH('Classificação final'!$B51,ajuizamento!$T$13:$T$372,0)),"")))</f>
        <v/>
      </c>
      <c r="K51" s="197" t="str">
        <f>IFERROR(INDEX(ajuizamento!$BZ$13:$BZ$372,MATCH('Classificação final'!$B51,ajuizamento!$T$13:$T$372,0)),"")</f>
        <v/>
      </c>
    </row>
    <row r="52" spans="1:11" ht="39.6" customHeight="1" x14ac:dyDescent="0.25">
      <c r="A52" s="76" t="str">
        <f>IFERROR(INDEX(dados!#REF!,MATCH(INDEX(ajuizamento!$AB$13:$AB$30,MATCH('Classificação final'!B52,ajuizamento!#REF!,0)),dados!#REF!,0)),"")</f>
        <v/>
      </c>
      <c r="B52" s="76" t="str">
        <f t="shared" si="0"/>
        <v>40MasCategoria A</v>
      </c>
      <c r="C52" s="188">
        <v>40</v>
      </c>
      <c r="D52" s="194" t="str">
        <f t="shared" si="1"/>
        <v/>
      </c>
      <c r="E52" s="195" t="str">
        <f>IFERROR(INDEX(ajuizamento!$AL$13:$AL$372,MATCH('Classificação final'!$B52,ajuizamento!$T$13:$T$372,0)),"")</f>
        <v/>
      </c>
      <c r="F52" s="195" t="str">
        <f>IFERROR(INDEX(ajuizamento!$AS$13:$AS$372,MATCH('Classificação final'!$B52,ajuizamento!$T$13:$T$372,0)),"")</f>
        <v/>
      </c>
      <c r="G52" s="195" t="str">
        <f>IFERROR(INDEX(ajuizamento!$AZ$13:$AZ$372,MATCH('Classificação final'!$B52,ajuizamento!$T$13:$T$372,0)),"")</f>
        <v/>
      </c>
      <c r="H52" s="196" t="str">
        <f>IF(E52="","",IF(IFERROR(INDEX(ajuizamento!AF$13:AF$372,MATCH('Classificação final'!$B52,ajuizamento!$T$13:$T$372,0)),"")="","-",IFERROR(INDEX(ajuizamento!AF$13:AF$372,MATCH('Classificação final'!$B52,ajuizamento!$T$13:$T$372,0)),"")))</f>
        <v/>
      </c>
      <c r="I52" s="196" t="str">
        <f>IF(F52="","",IF(IFERROR(INDEX(ajuizamento!AG$13:AG$372,MATCH('Classificação final'!$B52,ajuizamento!$T$13:$T$372,0)),"")="","-",IFERROR(INDEX(ajuizamento!AG$13:AG$372,MATCH('Classificação final'!$B52,ajuizamento!$T$13:$T$372,0)),"")))</f>
        <v/>
      </c>
      <c r="J52" s="196" t="str">
        <f>IF(G52="","",IF(IFERROR(INDEX(ajuizamento!AH$13:AH$372,MATCH('Classificação final'!$B52,ajuizamento!$T$13:$T$372,0)),"")="","-",IFERROR(INDEX(ajuizamento!AH$13:AH$372,MATCH('Classificação final'!$B52,ajuizamento!$T$13:$T$372,0)),"")))</f>
        <v/>
      </c>
      <c r="K52" s="197" t="str">
        <f>IFERROR(INDEX(ajuizamento!$BZ$13:$BZ$372,MATCH('Classificação final'!$B52,ajuizamento!$T$13:$T$372,0)),"")</f>
        <v/>
      </c>
    </row>
    <row r="53" spans="1:11" ht="39.6" customHeight="1" x14ac:dyDescent="0.25">
      <c r="B53" s="76" t="str">
        <f t="shared" si="0"/>
        <v>41MasCategoria A</v>
      </c>
      <c r="C53" s="188">
        <v>41</v>
      </c>
      <c r="D53" s="194" t="str">
        <f t="shared" si="1"/>
        <v/>
      </c>
      <c r="E53" s="195" t="str">
        <f>IFERROR(INDEX(ajuizamento!$AL$13:$AL$372,MATCH('Classificação final'!$B53,ajuizamento!$T$13:$T$372,0)),"")</f>
        <v/>
      </c>
      <c r="F53" s="195" t="str">
        <f>IFERROR(INDEX(ajuizamento!$AS$13:$AS$372,MATCH('Classificação final'!$B53,ajuizamento!$T$13:$T$372,0)),"")</f>
        <v/>
      </c>
      <c r="G53" s="195" t="str">
        <f>IFERROR(INDEX(ajuizamento!$AZ$13:$AZ$372,MATCH('Classificação final'!$B53,ajuizamento!$T$13:$T$372,0)),"")</f>
        <v/>
      </c>
      <c r="H53" s="196" t="str">
        <f>IF(E53="","",IF(IFERROR(INDEX(ajuizamento!AF$13:AF$372,MATCH('Classificação final'!$B53,ajuizamento!$T$13:$T$372,0)),"")="","-",IFERROR(INDEX(ajuizamento!AF$13:AF$372,MATCH('Classificação final'!$B53,ajuizamento!$T$13:$T$372,0)),"")))</f>
        <v/>
      </c>
      <c r="I53" s="196" t="str">
        <f>IF(F53="","",IF(IFERROR(INDEX(ajuizamento!AG$13:AG$372,MATCH('Classificação final'!$B53,ajuizamento!$T$13:$T$372,0)),"")="","-",IFERROR(INDEX(ajuizamento!AG$13:AG$372,MATCH('Classificação final'!$B53,ajuizamento!$T$13:$T$372,0)),"")))</f>
        <v/>
      </c>
      <c r="J53" s="196" t="str">
        <f>IF(G53="","",IF(IFERROR(INDEX(ajuizamento!AH$13:AH$372,MATCH('Classificação final'!$B53,ajuizamento!$T$13:$T$372,0)),"")="","-",IFERROR(INDEX(ajuizamento!AH$13:AH$372,MATCH('Classificação final'!$B53,ajuizamento!$T$13:$T$372,0)),"")))</f>
        <v/>
      </c>
      <c r="K53" s="197" t="str">
        <f>IFERROR(INDEX(ajuizamento!$BZ$13:$BZ$372,MATCH('Classificação final'!$B53,ajuizamento!$T$13:$T$372,0)),"")</f>
        <v/>
      </c>
    </row>
    <row r="54" spans="1:11" ht="39.6" customHeight="1" x14ac:dyDescent="0.25">
      <c r="B54" s="76" t="str">
        <f t="shared" si="0"/>
        <v>42MasCategoria A</v>
      </c>
      <c r="C54" s="188">
        <v>42</v>
      </c>
      <c r="D54" s="194" t="str">
        <f t="shared" si="1"/>
        <v/>
      </c>
      <c r="E54" s="195" t="str">
        <f>IFERROR(INDEX(ajuizamento!$AL$13:$AL$372,MATCH('Classificação final'!$B54,ajuizamento!$T$13:$T$372,0)),"")</f>
        <v/>
      </c>
      <c r="F54" s="195" t="str">
        <f>IFERROR(INDEX(ajuizamento!$AS$13:$AS$372,MATCH('Classificação final'!$B54,ajuizamento!$T$13:$T$372,0)),"")</f>
        <v/>
      </c>
      <c r="G54" s="195" t="str">
        <f>IFERROR(INDEX(ajuizamento!$AZ$13:$AZ$372,MATCH('Classificação final'!$B54,ajuizamento!$T$13:$T$372,0)),"")</f>
        <v/>
      </c>
      <c r="H54" s="196" t="str">
        <f>IF(E54="","",IF(IFERROR(INDEX(ajuizamento!AF$13:AF$372,MATCH('Classificação final'!$B54,ajuizamento!$T$13:$T$372,0)),"")="","-",IFERROR(INDEX(ajuizamento!AF$13:AF$372,MATCH('Classificação final'!$B54,ajuizamento!$T$13:$T$372,0)),"")))</f>
        <v/>
      </c>
      <c r="I54" s="196" t="str">
        <f>IF(F54="","",IF(IFERROR(INDEX(ajuizamento!AG$13:AG$372,MATCH('Classificação final'!$B54,ajuizamento!$T$13:$T$372,0)),"")="","-",IFERROR(INDEX(ajuizamento!AG$13:AG$372,MATCH('Classificação final'!$B54,ajuizamento!$T$13:$T$372,0)),"")))</f>
        <v/>
      </c>
      <c r="J54" s="196" t="str">
        <f>IF(G54="","",IF(IFERROR(INDEX(ajuizamento!AH$13:AH$372,MATCH('Classificação final'!$B54,ajuizamento!$T$13:$T$372,0)),"")="","-",IFERROR(INDEX(ajuizamento!AH$13:AH$372,MATCH('Classificação final'!$B54,ajuizamento!$T$13:$T$372,0)),"")))</f>
        <v/>
      </c>
      <c r="K54" s="197" t="str">
        <f>IFERROR(INDEX(ajuizamento!$BZ$13:$BZ$372,MATCH('Classificação final'!$B54,ajuizamento!$T$13:$T$372,0)),"")</f>
        <v/>
      </c>
    </row>
    <row r="55" spans="1:11" ht="39.6" customHeight="1" x14ac:dyDescent="0.25">
      <c r="B55" s="76" t="str">
        <f t="shared" si="0"/>
        <v>43MasCategoria A</v>
      </c>
      <c r="C55" s="188">
        <v>43</v>
      </c>
      <c r="D55" s="194" t="str">
        <f t="shared" si="1"/>
        <v/>
      </c>
      <c r="E55" s="195" t="str">
        <f>IFERROR(INDEX(ajuizamento!$AL$13:$AL$372,MATCH('Classificação final'!$B55,ajuizamento!$T$13:$T$372,0)),"")</f>
        <v/>
      </c>
      <c r="F55" s="195" t="str">
        <f>IFERROR(INDEX(ajuizamento!$AS$13:$AS$372,MATCH('Classificação final'!$B55,ajuizamento!$T$13:$T$372,0)),"")</f>
        <v/>
      </c>
      <c r="G55" s="195" t="str">
        <f>IFERROR(INDEX(ajuizamento!$AZ$13:$AZ$372,MATCH('Classificação final'!$B55,ajuizamento!$T$13:$T$372,0)),"")</f>
        <v/>
      </c>
      <c r="H55" s="196" t="str">
        <f>IF(E55="","",IF(IFERROR(INDEX(ajuizamento!AF$13:AF$372,MATCH('Classificação final'!$B55,ajuizamento!$T$13:$T$372,0)),"")="","-",IFERROR(INDEX(ajuizamento!AF$13:AF$372,MATCH('Classificação final'!$B55,ajuizamento!$T$13:$T$372,0)),"")))</f>
        <v/>
      </c>
      <c r="I55" s="196" t="str">
        <f>IF(F55="","",IF(IFERROR(INDEX(ajuizamento!AG$13:AG$372,MATCH('Classificação final'!$B55,ajuizamento!$T$13:$T$372,0)),"")="","-",IFERROR(INDEX(ajuizamento!AG$13:AG$372,MATCH('Classificação final'!$B55,ajuizamento!$T$13:$T$372,0)),"")))</f>
        <v/>
      </c>
      <c r="J55" s="196" t="str">
        <f>IF(G55="","",IF(IFERROR(INDEX(ajuizamento!AH$13:AH$372,MATCH('Classificação final'!$B55,ajuizamento!$T$13:$T$372,0)),"")="","-",IFERROR(INDEX(ajuizamento!AH$13:AH$372,MATCH('Classificação final'!$B55,ajuizamento!$T$13:$T$372,0)),"")))</f>
        <v/>
      </c>
      <c r="K55" s="197" t="str">
        <f>IFERROR(INDEX(ajuizamento!$BZ$13:$BZ$372,MATCH('Classificação final'!$B55,ajuizamento!$T$13:$T$372,0)),"")</f>
        <v/>
      </c>
    </row>
    <row r="56" spans="1:11" ht="39.6" customHeight="1" x14ac:dyDescent="0.25">
      <c r="B56" s="76" t="str">
        <f t="shared" si="0"/>
        <v>44MasCategoria A</v>
      </c>
      <c r="C56" s="188">
        <v>44</v>
      </c>
      <c r="D56" s="194" t="str">
        <f t="shared" si="1"/>
        <v/>
      </c>
      <c r="E56" s="195" t="str">
        <f>IFERROR(INDEX(ajuizamento!$AL$13:$AL$372,MATCH('Classificação final'!$B56,ajuizamento!$T$13:$T$372,0)),"")</f>
        <v/>
      </c>
      <c r="F56" s="195" t="str">
        <f>IFERROR(INDEX(ajuizamento!$AS$13:$AS$372,MATCH('Classificação final'!$B56,ajuizamento!$T$13:$T$372,0)),"")</f>
        <v/>
      </c>
      <c r="G56" s="195" t="str">
        <f>IFERROR(INDEX(ajuizamento!$AZ$13:$AZ$372,MATCH('Classificação final'!$B56,ajuizamento!$T$13:$T$372,0)),"")</f>
        <v/>
      </c>
      <c r="H56" s="196" t="str">
        <f>IF(E56="","",IF(IFERROR(INDEX(ajuizamento!AF$13:AF$372,MATCH('Classificação final'!$B56,ajuizamento!$T$13:$T$372,0)),"")="","-",IFERROR(INDEX(ajuizamento!AF$13:AF$372,MATCH('Classificação final'!$B56,ajuizamento!$T$13:$T$372,0)),"")))</f>
        <v/>
      </c>
      <c r="I56" s="196" t="str">
        <f>IF(F56="","",IF(IFERROR(INDEX(ajuizamento!AG$13:AG$372,MATCH('Classificação final'!$B56,ajuizamento!$T$13:$T$372,0)),"")="","-",IFERROR(INDEX(ajuizamento!AG$13:AG$372,MATCH('Classificação final'!$B56,ajuizamento!$T$13:$T$372,0)),"")))</f>
        <v/>
      </c>
      <c r="J56" s="196" t="str">
        <f>IF(G56="","",IF(IFERROR(INDEX(ajuizamento!AH$13:AH$372,MATCH('Classificação final'!$B56,ajuizamento!$T$13:$T$372,0)),"")="","-",IFERROR(INDEX(ajuizamento!AH$13:AH$372,MATCH('Classificação final'!$B56,ajuizamento!$T$13:$T$372,0)),"")))</f>
        <v/>
      </c>
      <c r="K56" s="197" t="str">
        <f>IFERROR(INDEX(ajuizamento!$BZ$13:$BZ$372,MATCH('Classificação final'!$B56,ajuizamento!$T$13:$T$372,0)),"")</f>
        <v/>
      </c>
    </row>
    <row r="57" spans="1:11" ht="39.6" customHeight="1" x14ac:dyDescent="0.25">
      <c r="B57" s="76" t="str">
        <f t="shared" si="0"/>
        <v>45MasCategoria A</v>
      </c>
      <c r="C57" s="188">
        <v>45</v>
      </c>
      <c r="D57" s="194" t="str">
        <f t="shared" si="1"/>
        <v/>
      </c>
      <c r="E57" s="195" t="str">
        <f>IFERROR(INDEX(ajuizamento!$AL$13:$AL$372,MATCH('Classificação final'!$B57,ajuizamento!$T$13:$T$372,0)),"")</f>
        <v/>
      </c>
      <c r="F57" s="195" t="str">
        <f>IFERROR(INDEX(ajuizamento!$AS$13:$AS$372,MATCH('Classificação final'!$B57,ajuizamento!$T$13:$T$372,0)),"")</f>
        <v/>
      </c>
      <c r="G57" s="195" t="str">
        <f>IFERROR(INDEX(ajuizamento!$AZ$13:$AZ$372,MATCH('Classificação final'!$B57,ajuizamento!$T$13:$T$372,0)),"")</f>
        <v/>
      </c>
      <c r="H57" s="196" t="str">
        <f>IF(E57="","",IF(IFERROR(INDEX(ajuizamento!AF$13:AF$372,MATCH('Classificação final'!$B57,ajuizamento!$T$13:$T$372,0)),"")="","-",IFERROR(INDEX(ajuizamento!AF$13:AF$372,MATCH('Classificação final'!$B57,ajuizamento!$T$13:$T$372,0)),"")))</f>
        <v/>
      </c>
      <c r="I57" s="196" t="str">
        <f>IF(F57="","",IF(IFERROR(INDEX(ajuizamento!AG$13:AG$372,MATCH('Classificação final'!$B57,ajuizamento!$T$13:$T$372,0)),"")="","-",IFERROR(INDEX(ajuizamento!AG$13:AG$372,MATCH('Classificação final'!$B57,ajuizamento!$T$13:$T$372,0)),"")))</f>
        <v/>
      </c>
      <c r="J57" s="196" t="str">
        <f>IF(G57="","",IF(IFERROR(INDEX(ajuizamento!AH$13:AH$372,MATCH('Classificação final'!$B57,ajuizamento!$T$13:$T$372,0)),"")="","-",IFERROR(INDEX(ajuizamento!AH$13:AH$372,MATCH('Classificação final'!$B57,ajuizamento!$T$13:$T$372,0)),"")))</f>
        <v/>
      </c>
      <c r="K57" s="197" t="str">
        <f>IFERROR(INDEX(ajuizamento!$BZ$13:$BZ$372,MATCH('Classificação final'!$B57,ajuizamento!$T$13:$T$372,0)),"")</f>
        <v/>
      </c>
    </row>
    <row r="58" spans="1:11" ht="39.6" customHeight="1" x14ac:dyDescent="0.25">
      <c r="B58" s="76" t="str">
        <f t="shared" si="0"/>
        <v>46MasCategoria A</v>
      </c>
      <c r="C58" s="188">
        <v>46</v>
      </c>
      <c r="D58" s="194" t="str">
        <f t="shared" si="1"/>
        <v/>
      </c>
      <c r="E58" s="195" t="str">
        <f>IFERROR(INDEX(ajuizamento!$AL$13:$AL$372,MATCH('Classificação final'!$B58,ajuizamento!$T$13:$T$372,0)),"")</f>
        <v/>
      </c>
      <c r="F58" s="195" t="str">
        <f>IFERROR(INDEX(ajuizamento!$AS$13:$AS$372,MATCH('Classificação final'!$B58,ajuizamento!$T$13:$T$372,0)),"")</f>
        <v/>
      </c>
      <c r="G58" s="195" t="str">
        <f>IFERROR(INDEX(ajuizamento!$AZ$13:$AZ$372,MATCH('Classificação final'!$B58,ajuizamento!$T$13:$T$372,0)),"")</f>
        <v/>
      </c>
      <c r="H58" s="196" t="str">
        <f>IF(E58="","",IF(IFERROR(INDEX(ajuizamento!AF$13:AF$372,MATCH('Classificação final'!$B58,ajuizamento!$T$13:$T$372,0)),"")="","-",IFERROR(INDEX(ajuizamento!AF$13:AF$372,MATCH('Classificação final'!$B58,ajuizamento!$T$13:$T$372,0)),"")))</f>
        <v/>
      </c>
      <c r="I58" s="196" t="str">
        <f>IF(F58="","",IF(IFERROR(INDEX(ajuizamento!AG$13:AG$372,MATCH('Classificação final'!$B58,ajuizamento!$T$13:$T$372,0)),"")="","-",IFERROR(INDEX(ajuizamento!AG$13:AG$372,MATCH('Classificação final'!$B58,ajuizamento!$T$13:$T$372,0)),"")))</f>
        <v/>
      </c>
      <c r="J58" s="196" t="str">
        <f>IF(G58="","",IF(IFERROR(INDEX(ajuizamento!AH$13:AH$372,MATCH('Classificação final'!$B58,ajuizamento!$T$13:$T$372,0)),"")="","-",IFERROR(INDEX(ajuizamento!AH$13:AH$372,MATCH('Classificação final'!$B58,ajuizamento!$T$13:$T$372,0)),"")))</f>
        <v/>
      </c>
      <c r="K58" s="197" t="str">
        <f>IFERROR(INDEX(ajuizamento!$BZ$13:$BZ$372,MATCH('Classificação final'!$B58,ajuizamento!$T$13:$T$372,0)),"")</f>
        <v/>
      </c>
    </row>
    <row r="59" spans="1:11" ht="39.6" customHeight="1" x14ac:dyDescent="0.25">
      <c r="B59" s="76" t="str">
        <f t="shared" si="0"/>
        <v>47MasCategoria A</v>
      </c>
      <c r="C59" s="188">
        <v>47</v>
      </c>
      <c r="D59" s="194" t="str">
        <f t="shared" si="1"/>
        <v/>
      </c>
      <c r="E59" s="195" t="str">
        <f>IFERROR(INDEX(ajuizamento!$AL$13:$AL$372,MATCH('Classificação final'!$B59,ajuizamento!$T$13:$T$372,0)),"")</f>
        <v/>
      </c>
      <c r="F59" s="195" t="str">
        <f>IFERROR(INDEX(ajuizamento!$AS$13:$AS$372,MATCH('Classificação final'!$B59,ajuizamento!$T$13:$T$372,0)),"")</f>
        <v/>
      </c>
      <c r="G59" s="195" t="str">
        <f>IFERROR(INDEX(ajuizamento!$AZ$13:$AZ$372,MATCH('Classificação final'!$B59,ajuizamento!$T$13:$T$372,0)),"")</f>
        <v/>
      </c>
      <c r="H59" s="196" t="str">
        <f>IF(E59="","",IF(IFERROR(INDEX(ajuizamento!AF$13:AF$372,MATCH('Classificação final'!$B59,ajuizamento!$T$13:$T$372,0)),"")="","-",IFERROR(INDEX(ajuizamento!AF$13:AF$372,MATCH('Classificação final'!$B59,ajuizamento!$T$13:$T$372,0)),"")))</f>
        <v/>
      </c>
      <c r="I59" s="196" t="str">
        <f>IF(F59="","",IF(IFERROR(INDEX(ajuizamento!AG$13:AG$372,MATCH('Classificação final'!$B59,ajuizamento!$T$13:$T$372,0)),"")="","-",IFERROR(INDEX(ajuizamento!AG$13:AG$372,MATCH('Classificação final'!$B59,ajuizamento!$T$13:$T$372,0)),"")))</f>
        <v/>
      </c>
      <c r="J59" s="196" t="str">
        <f>IF(G59="","",IF(IFERROR(INDEX(ajuizamento!AH$13:AH$372,MATCH('Classificação final'!$B59,ajuizamento!$T$13:$T$372,0)),"")="","-",IFERROR(INDEX(ajuizamento!AH$13:AH$372,MATCH('Classificação final'!$B59,ajuizamento!$T$13:$T$372,0)),"")))</f>
        <v/>
      </c>
      <c r="K59" s="197" t="str">
        <f>IFERROR(INDEX(ajuizamento!$BZ$13:$BZ$372,MATCH('Classificação final'!$B59,ajuizamento!$T$13:$T$372,0)),"")</f>
        <v/>
      </c>
    </row>
    <row r="60" spans="1:11" ht="39.6" customHeight="1" x14ac:dyDescent="0.25">
      <c r="B60" s="76" t="str">
        <f t="shared" si="0"/>
        <v>48MasCategoria A</v>
      </c>
      <c r="C60" s="188">
        <v>48</v>
      </c>
      <c r="D60" s="194" t="str">
        <f t="shared" si="1"/>
        <v/>
      </c>
      <c r="E60" s="195" t="str">
        <f>IFERROR(INDEX(ajuizamento!$AL$13:$AL$372,MATCH('Classificação final'!$B60,ajuizamento!$T$13:$T$372,0)),"")</f>
        <v/>
      </c>
      <c r="F60" s="195" t="str">
        <f>IFERROR(INDEX(ajuizamento!$AS$13:$AS$372,MATCH('Classificação final'!$B60,ajuizamento!$T$13:$T$372,0)),"")</f>
        <v/>
      </c>
      <c r="G60" s="195" t="str">
        <f>IFERROR(INDEX(ajuizamento!$AZ$13:$AZ$372,MATCH('Classificação final'!$B60,ajuizamento!$T$13:$T$372,0)),"")</f>
        <v/>
      </c>
      <c r="H60" s="196" t="str">
        <f>IF(E60="","",IF(IFERROR(INDEX(ajuizamento!AF$13:AF$372,MATCH('Classificação final'!$B60,ajuizamento!$T$13:$T$372,0)),"")="","-",IFERROR(INDEX(ajuizamento!AF$13:AF$372,MATCH('Classificação final'!$B60,ajuizamento!$T$13:$T$372,0)),"")))</f>
        <v/>
      </c>
      <c r="I60" s="196" t="str">
        <f>IF(F60="","",IF(IFERROR(INDEX(ajuizamento!AG$13:AG$372,MATCH('Classificação final'!$B60,ajuizamento!$T$13:$T$372,0)),"")="","-",IFERROR(INDEX(ajuizamento!AG$13:AG$372,MATCH('Classificação final'!$B60,ajuizamento!$T$13:$T$372,0)),"")))</f>
        <v/>
      </c>
      <c r="J60" s="196" t="str">
        <f>IF(G60="","",IF(IFERROR(INDEX(ajuizamento!AH$13:AH$372,MATCH('Classificação final'!$B60,ajuizamento!$T$13:$T$372,0)),"")="","-",IFERROR(INDEX(ajuizamento!AH$13:AH$372,MATCH('Classificação final'!$B60,ajuizamento!$T$13:$T$372,0)),"")))</f>
        <v/>
      </c>
      <c r="K60" s="197" t="str">
        <f>IFERROR(INDEX(ajuizamento!$BZ$13:$BZ$372,MATCH('Classificação final'!$B60,ajuizamento!$T$13:$T$372,0)),"")</f>
        <v/>
      </c>
    </row>
    <row r="61" spans="1:11" ht="39.6" customHeight="1" x14ac:dyDescent="0.25">
      <c r="B61" s="76" t="str">
        <f t="shared" si="0"/>
        <v>49MasCategoria A</v>
      </c>
      <c r="C61" s="188">
        <v>49</v>
      </c>
      <c r="D61" s="194" t="str">
        <f t="shared" si="1"/>
        <v/>
      </c>
      <c r="E61" s="195" t="str">
        <f>IFERROR(INDEX(ajuizamento!$AL$13:$AL$372,MATCH('Classificação final'!$B61,ajuizamento!$T$13:$T$372,0)),"")</f>
        <v/>
      </c>
      <c r="F61" s="195" t="str">
        <f>IFERROR(INDEX(ajuizamento!$AS$13:$AS$372,MATCH('Classificação final'!$B61,ajuizamento!$T$13:$T$372,0)),"")</f>
        <v/>
      </c>
      <c r="G61" s="195" t="str">
        <f>IFERROR(INDEX(ajuizamento!$AZ$13:$AZ$372,MATCH('Classificação final'!$B61,ajuizamento!$T$13:$T$372,0)),"")</f>
        <v/>
      </c>
      <c r="H61" s="196" t="str">
        <f>IF(E61="","",IF(IFERROR(INDEX(ajuizamento!AF$13:AF$372,MATCH('Classificação final'!$B61,ajuizamento!$T$13:$T$372,0)),"")="","-",IFERROR(INDEX(ajuizamento!AF$13:AF$372,MATCH('Classificação final'!$B61,ajuizamento!$T$13:$T$372,0)),"")))</f>
        <v/>
      </c>
      <c r="I61" s="196" t="str">
        <f>IF(F61="","",IF(IFERROR(INDEX(ajuizamento!AG$13:AG$372,MATCH('Classificação final'!$B61,ajuizamento!$T$13:$T$372,0)),"")="","-",IFERROR(INDEX(ajuizamento!AG$13:AG$372,MATCH('Classificação final'!$B61,ajuizamento!$T$13:$T$372,0)),"")))</f>
        <v/>
      </c>
      <c r="J61" s="196" t="str">
        <f>IF(G61="","",IF(IFERROR(INDEX(ajuizamento!AH$13:AH$372,MATCH('Classificação final'!$B61,ajuizamento!$T$13:$T$372,0)),"")="","-",IFERROR(INDEX(ajuizamento!AH$13:AH$372,MATCH('Classificação final'!$B61,ajuizamento!$T$13:$T$372,0)),"")))</f>
        <v/>
      </c>
      <c r="K61" s="197" t="str">
        <f>IFERROR(INDEX(ajuizamento!$BZ$13:$BZ$372,MATCH('Classificação final'!$B61,ajuizamento!$T$13:$T$372,0)),"")</f>
        <v/>
      </c>
    </row>
    <row r="62" spans="1:11" ht="39.6" customHeight="1" x14ac:dyDescent="0.25">
      <c r="B62" s="76" t="str">
        <f t="shared" si="0"/>
        <v>50MasCategoria A</v>
      </c>
      <c r="C62" s="188">
        <v>50</v>
      </c>
      <c r="D62" s="194" t="str">
        <f t="shared" si="1"/>
        <v/>
      </c>
      <c r="E62" s="195" t="str">
        <f>IFERROR(INDEX(ajuizamento!$AL$13:$AL$372,MATCH('Classificação final'!$B62,ajuizamento!$T$13:$T$372,0)),"")</f>
        <v/>
      </c>
      <c r="F62" s="195" t="str">
        <f>IFERROR(INDEX(ajuizamento!$AS$13:$AS$372,MATCH('Classificação final'!$B62,ajuizamento!$T$13:$T$372,0)),"")</f>
        <v/>
      </c>
      <c r="G62" s="195" t="str">
        <f>IFERROR(INDEX(ajuizamento!$AZ$13:$AZ$372,MATCH('Classificação final'!$B62,ajuizamento!$T$13:$T$372,0)),"")</f>
        <v/>
      </c>
      <c r="H62" s="196" t="str">
        <f>IF(E62="","",IF(IFERROR(INDEX(ajuizamento!AF$13:AF$372,MATCH('Classificação final'!$B62,ajuizamento!$T$13:$T$372,0)),"")="","-",IFERROR(INDEX(ajuizamento!AF$13:AF$372,MATCH('Classificação final'!$B62,ajuizamento!$T$13:$T$372,0)),"")))</f>
        <v/>
      </c>
      <c r="I62" s="196" t="str">
        <f>IF(F62="","",IF(IFERROR(INDEX(ajuizamento!AG$13:AG$372,MATCH('Classificação final'!$B62,ajuizamento!$T$13:$T$372,0)),"")="","-",IFERROR(INDEX(ajuizamento!AG$13:AG$372,MATCH('Classificação final'!$B62,ajuizamento!$T$13:$T$372,0)),"")))</f>
        <v/>
      </c>
      <c r="J62" s="196" t="str">
        <f>IF(G62="","",IF(IFERROR(INDEX(ajuizamento!AH$13:AH$372,MATCH('Classificação final'!$B62,ajuizamento!$T$13:$T$372,0)),"")="","-",IFERROR(INDEX(ajuizamento!AH$13:AH$372,MATCH('Classificação final'!$B62,ajuizamento!$T$13:$T$372,0)),"")))</f>
        <v/>
      </c>
      <c r="K62" s="197" t="str">
        <f>IFERROR(INDEX(ajuizamento!$BZ$13:$BZ$372,MATCH('Classificação final'!$B62,ajuizamento!$T$13:$T$372,0)),"")</f>
        <v/>
      </c>
    </row>
    <row r="63" spans="1:11" ht="39.6" customHeight="1" x14ac:dyDescent="0.25">
      <c r="B63" s="76" t="str">
        <f t="shared" si="0"/>
        <v>51MasCategoria A</v>
      </c>
      <c r="C63" s="188">
        <v>51</v>
      </c>
      <c r="D63" s="194" t="str">
        <f t="shared" si="1"/>
        <v/>
      </c>
      <c r="E63" s="195" t="str">
        <f>IFERROR(INDEX(ajuizamento!$AL$13:$AL$372,MATCH('Classificação final'!$B63,ajuizamento!$T$13:$T$372,0)),"")</f>
        <v/>
      </c>
      <c r="F63" s="195" t="str">
        <f>IFERROR(INDEX(ajuizamento!$AS$13:$AS$372,MATCH('Classificação final'!$B63,ajuizamento!$T$13:$T$372,0)),"")</f>
        <v/>
      </c>
      <c r="G63" s="195" t="str">
        <f>IFERROR(INDEX(ajuizamento!$AZ$13:$AZ$372,MATCH('Classificação final'!$B63,ajuizamento!$T$13:$T$372,0)),"")</f>
        <v/>
      </c>
      <c r="H63" s="196" t="str">
        <f>IF(E63="","",IF(IFERROR(INDEX(ajuizamento!AF$13:AF$372,MATCH('Classificação final'!$B63,ajuizamento!$T$13:$T$372,0)),"")="","-",IFERROR(INDEX(ajuizamento!AF$13:AF$372,MATCH('Classificação final'!$B63,ajuizamento!$T$13:$T$372,0)),"")))</f>
        <v/>
      </c>
      <c r="I63" s="196" t="str">
        <f>IF(F63="","",IF(IFERROR(INDEX(ajuizamento!AG$13:AG$372,MATCH('Classificação final'!$B63,ajuizamento!$T$13:$T$372,0)),"")="","-",IFERROR(INDEX(ajuizamento!AG$13:AG$372,MATCH('Classificação final'!$B63,ajuizamento!$T$13:$T$372,0)),"")))</f>
        <v/>
      </c>
      <c r="J63" s="196" t="str">
        <f>IF(G63="","",IF(IFERROR(INDEX(ajuizamento!AH$13:AH$372,MATCH('Classificação final'!$B63,ajuizamento!$T$13:$T$372,0)),"")="","-",IFERROR(INDEX(ajuizamento!AH$13:AH$372,MATCH('Classificação final'!$B63,ajuizamento!$T$13:$T$372,0)),"")))</f>
        <v/>
      </c>
      <c r="K63" s="197" t="str">
        <f>IFERROR(INDEX(ajuizamento!$BZ$13:$BZ$372,MATCH('Classificação final'!$B63,ajuizamento!$T$13:$T$372,0)),"")</f>
        <v/>
      </c>
    </row>
    <row r="64" spans="1:11" ht="39.6" customHeight="1" x14ac:dyDescent="0.25">
      <c r="B64" s="76" t="str">
        <f t="shared" si="0"/>
        <v>52MasCategoria A</v>
      </c>
      <c r="C64" s="188">
        <v>52</v>
      </c>
      <c r="D64" s="194" t="str">
        <f t="shared" si="1"/>
        <v/>
      </c>
      <c r="E64" s="195" t="str">
        <f>IFERROR(INDEX(ajuizamento!$AL$13:$AL$372,MATCH('Classificação final'!$B64,ajuizamento!$T$13:$T$372,0)),"")</f>
        <v/>
      </c>
      <c r="F64" s="195" t="str">
        <f>IFERROR(INDEX(ajuizamento!$AS$13:$AS$372,MATCH('Classificação final'!$B64,ajuizamento!$T$13:$T$372,0)),"")</f>
        <v/>
      </c>
      <c r="G64" s="195" t="str">
        <f>IFERROR(INDEX(ajuizamento!$AZ$13:$AZ$372,MATCH('Classificação final'!$B64,ajuizamento!$T$13:$T$372,0)),"")</f>
        <v/>
      </c>
      <c r="H64" s="196" t="str">
        <f>IF(E64="","",IF(IFERROR(INDEX(ajuizamento!AF$13:AF$372,MATCH('Classificação final'!$B64,ajuizamento!$T$13:$T$372,0)),"")="","-",IFERROR(INDEX(ajuizamento!AF$13:AF$372,MATCH('Classificação final'!$B64,ajuizamento!$T$13:$T$372,0)),"")))</f>
        <v/>
      </c>
      <c r="I64" s="196" t="str">
        <f>IF(F64="","",IF(IFERROR(INDEX(ajuizamento!AG$13:AG$372,MATCH('Classificação final'!$B64,ajuizamento!$T$13:$T$372,0)),"")="","-",IFERROR(INDEX(ajuizamento!AG$13:AG$372,MATCH('Classificação final'!$B64,ajuizamento!$T$13:$T$372,0)),"")))</f>
        <v/>
      </c>
      <c r="J64" s="196" t="str">
        <f>IF(G64="","",IF(IFERROR(INDEX(ajuizamento!AH$13:AH$372,MATCH('Classificação final'!$B64,ajuizamento!$T$13:$T$372,0)),"")="","-",IFERROR(INDEX(ajuizamento!AH$13:AH$372,MATCH('Classificação final'!$B64,ajuizamento!$T$13:$T$372,0)),"")))</f>
        <v/>
      </c>
      <c r="K64" s="197" t="str">
        <f>IFERROR(INDEX(ajuizamento!$BZ$13:$BZ$372,MATCH('Classificação final'!$B64,ajuizamento!$T$13:$T$372,0)),"")</f>
        <v/>
      </c>
    </row>
    <row r="65" spans="2:11" ht="39.6" customHeight="1" x14ac:dyDescent="0.25">
      <c r="B65" s="76" t="str">
        <f t="shared" si="0"/>
        <v>53MasCategoria A</v>
      </c>
      <c r="C65" s="188">
        <v>53</v>
      </c>
      <c r="D65" s="194" t="str">
        <f t="shared" si="1"/>
        <v/>
      </c>
      <c r="E65" s="195" t="str">
        <f>IFERROR(INDEX(ajuizamento!$AL$13:$AL$372,MATCH('Classificação final'!$B65,ajuizamento!$T$13:$T$372,0)),"")</f>
        <v/>
      </c>
      <c r="F65" s="195" t="str">
        <f>IFERROR(INDEX(ajuizamento!$AS$13:$AS$372,MATCH('Classificação final'!$B65,ajuizamento!$T$13:$T$372,0)),"")</f>
        <v/>
      </c>
      <c r="G65" s="195" t="str">
        <f>IFERROR(INDEX(ajuizamento!$AZ$13:$AZ$372,MATCH('Classificação final'!$B65,ajuizamento!$T$13:$T$372,0)),"")</f>
        <v/>
      </c>
      <c r="H65" s="196" t="str">
        <f>IF(E65="","",IF(IFERROR(INDEX(ajuizamento!AF$13:AF$372,MATCH('Classificação final'!$B65,ajuizamento!$T$13:$T$372,0)),"")="","-",IFERROR(INDEX(ajuizamento!AF$13:AF$372,MATCH('Classificação final'!$B65,ajuizamento!$T$13:$T$372,0)),"")))</f>
        <v/>
      </c>
      <c r="I65" s="196" t="str">
        <f>IF(F65="","",IF(IFERROR(INDEX(ajuizamento!AG$13:AG$372,MATCH('Classificação final'!$B65,ajuizamento!$T$13:$T$372,0)),"")="","-",IFERROR(INDEX(ajuizamento!AG$13:AG$372,MATCH('Classificação final'!$B65,ajuizamento!$T$13:$T$372,0)),"")))</f>
        <v/>
      </c>
      <c r="J65" s="196" t="str">
        <f>IF(G65="","",IF(IFERROR(INDEX(ajuizamento!AH$13:AH$372,MATCH('Classificação final'!$B65,ajuizamento!$T$13:$T$372,0)),"")="","-",IFERROR(INDEX(ajuizamento!AH$13:AH$372,MATCH('Classificação final'!$B65,ajuizamento!$T$13:$T$372,0)),"")))</f>
        <v/>
      </c>
      <c r="K65" s="197" t="str">
        <f>IFERROR(INDEX(ajuizamento!$BZ$13:$BZ$372,MATCH('Classificação final'!$B65,ajuizamento!$T$13:$T$372,0)),"")</f>
        <v/>
      </c>
    </row>
    <row r="66" spans="2:11" ht="39.6" customHeight="1" x14ac:dyDescent="0.25">
      <c r="B66" s="76" t="str">
        <f t="shared" si="0"/>
        <v>54MasCategoria A</v>
      </c>
      <c r="C66" s="188">
        <v>54</v>
      </c>
      <c r="D66" s="194" t="str">
        <f t="shared" si="1"/>
        <v/>
      </c>
      <c r="E66" s="195" t="str">
        <f>IFERROR(INDEX(ajuizamento!$AL$13:$AL$372,MATCH('Classificação final'!$B66,ajuizamento!$T$13:$T$372,0)),"")</f>
        <v/>
      </c>
      <c r="F66" s="195" t="str">
        <f>IFERROR(INDEX(ajuizamento!$AS$13:$AS$372,MATCH('Classificação final'!$B66,ajuizamento!$T$13:$T$372,0)),"")</f>
        <v/>
      </c>
      <c r="G66" s="195" t="str">
        <f>IFERROR(INDEX(ajuizamento!$AZ$13:$AZ$372,MATCH('Classificação final'!$B66,ajuizamento!$T$13:$T$372,0)),"")</f>
        <v/>
      </c>
      <c r="H66" s="196" t="str">
        <f>IF(E66="","",IF(IFERROR(INDEX(ajuizamento!AF$13:AF$372,MATCH('Classificação final'!$B66,ajuizamento!$T$13:$T$372,0)),"")="","-",IFERROR(INDEX(ajuizamento!AF$13:AF$372,MATCH('Classificação final'!$B66,ajuizamento!$T$13:$T$372,0)),"")))</f>
        <v/>
      </c>
      <c r="I66" s="196" t="str">
        <f>IF(F66="","",IF(IFERROR(INDEX(ajuizamento!AG$13:AG$372,MATCH('Classificação final'!$B66,ajuizamento!$T$13:$T$372,0)),"")="","-",IFERROR(INDEX(ajuizamento!AG$13:AG$372,MATCH('Classificação final'!$B66,ajuizamento!$T$13:$T$372,0)),"")))</f>
        <v/>
      </c>
      <c r="J66" s="196" t="str">
        <f>IF(G66="","",IF(IFERROR(INDEX(ajuizamento!AH$13:AH$372,MATCH('Classificação final'!$B66,ajuizamento!$T$13:$T$372,0)),"")="","-",IFERROR(INDEX(ajuizamento!AH$13:AH$372,MATCH('Classificação final'!$B66,ajuizamento!$T$13:$T$372,0)),"")))</f>
        <v/>
      </c>
      <c r="K66" s="197" t="str">
        <f>IFERROR(INDEX(ajuizamento!$BZ$13:$BZ$372,MATCH('Classificação final'!$B66,ajuizamento!$T$13:$T$372,0)),"")</f>
        <v/>
      </c>
    </row>
    <row r="67" spans="2:11" ht="39.6" customHeight="1" x14ac:dyDescent="0.25">
      <c r="B67" s="76" t="str">
        <f t="shared" si="0"/>
        <v>55MasCategoria A</v>
      </c>
      <c r="C67" s="188">
        <v>55</v>
      </c>
      <c r="D67" s="194" t="str">
        <f t="shared" si="1"/>
        <v/>
      </c>
      <c r="E67" s="195" t="str">
        <f>IFERROR(INDEX(ajuizamento!$AL$13:$AL$372,MATCH('Classificação final'!$B67,ajuizamento!$T$13:$T$372,0)),"")</f>
        <v/>
      </c>
      <c r="F67" s="195" t="str">
        <f>IFERROR(INDEX(ajuizamento!$AS$13:$AS$372,MATCH('Classificação final'!$B67,ajuizamento!$T$13:$T$372,0)),"")</f>
        <v/>
      </c>
      <c r="G67" s="195" t="str">
        <f>IFERROR(INDEX(ajuizamento!$AZ$13:$AZ$372,MATCH('Classificação final'!$B67,ajuizamento!$T$13:$T$372,0)),"")</f>
        <v/>
      </c>
      <c r="H67" s="196" t="str">
        <f>IF(E67="","",IF(IFERROR(INDEX(ajuizamento!AF$13:AF$372,MATCH('Classificação final'!$B67,ajuizamento!$T$13:$T$372,0)),"")="","-",IFERROR(INDEX(ajuizamento!AF$13:AF$372,MATCH('Classificação final'!$B67,ajuizamento!$T$13:$T$372,0)),"")))</f>
        <v/>
      </c>
      <c r="I67" s="196" t="str">
        <f>IF(F67="","",IF(IFERROR(INDEX(ajuizamento!AG$13:AG$372,MATCH('Classificação final'!$B67,ajuizamento!$T$13:$T$372,0)),"")="","-",IFERROR(INDEX(ajuizamento!AG$13:AG$372,MATCH('Classificação final'!$B67,ajuizamento!$T$13:$T$372,0)),"")))</f>
        <v/>
      </c>
      <c r="J67" s="196" t="str">
        <f>IF(G67="","",IF(IFERROR(INDEX(ajuizamento!AH$13:AH$372,MATCH('Classificação final'!$B67,ajuizamento!$T$13:$T$372,0)),"")="","-",IFERROR(INDEX(ajuizamento!AH$13:AH$372,MATCH('Classificação final'!$B67,ajuizamento!$T$13:$T$372,0)),"")))</f>
        <v/>
      </c>
      <c r="K67" s="197" t="str">
        <f>IFERROR(INDEX(ajuizamento!$BZ$13:$BZ$372,MATCH('Classificação final'!$B67,ajuizamento!$T$13:$T$372,0)),"")</f>
        <v/>
      </c>
    </row>
    <row r="68" spans="2:11" ht="39.6" customHeight="1" x14ac:dyDescent="0.25">
      <c r="B68" s="76" t="str">
        <f t="shared" si="0"/>
        <v>56MasCategoria A</v>
      </c>
      <c r="C68" s="188">
        <v>56</v>
      </c>
      <c r="D68" s="194" t="str">
        <f t="shared" si="1"/>
        <v/>
      </c>
      <c r="E68" s="195" t="str">
        <f>IFERROR(INDEX(ajuizamento!$AL$13:$AL$372,MATCH('Classificação final'!$B68,ajuizamento!$T$13:$T$372,0)),"")</f>
        <v/>
      </c>
      <c r="F68" s="195" t="str">
        <f>IFERROR(INDEX(ajuizamento!$AS$13:$AS$372,MATCH('Classificação final'!$B68,ajuizamento!$T$13:$T$372,0)),"")</f>
        <v/>
      </c>
      <c r="G68" s="195" t="str">
        <f>IFERROR(INDEX(ajuizamento!$AZ$13:$AZ$372,MATCH('Classificação final'!$B68,ajuizamento!$T$13:$T$372,0)),"")</f>
        <v/>
      </c>
      <c r="H68" s="196" t="str">
        <f>IF(E68="","",IF(IFERROR(INDEX(ajuizamento!AF$13:AF$372,MATCH('Classificação final'!$B68,ajuizamento!$T$13:$T$372,0)),"")="","-",IFERROR(INDEX(ajuizamento!AF$13:AF$372,MATCH('Classificação final'!$B68,ajuizamento!$T$13:$T$372,0)),"")))</f>
        <v/>
      </c>
      <c r="I68" s="196" t="str">
        <f>IF(F68="","",IF(IFERROR(INDEX(ajuizamento!AG$13:AG$372,MATCH('Classificação final'!$B68,ajuizamento!$T$13:$T$372,0)),"")="","-",IFERROR(INDEX(ajuizamento!AG$13:AG$372,MATCH('Classificação final'!$B68,ajuizamento!$T$13:$T$372,0)),"")))</f>
        <v/>
      </c>
      <c r="J68" s="196" t="str">
        <f>IF(G68="","",IF(IFERROR(INDEX(ajuizamento!AH$13:AH$372,MATCH('Classificação final'!$B68,ajuizamento!$T$13:$T$372,0)),"")="","-",IFERROR(INDEX(ajuizamento!AH$13:AH$372,MATCH('Classificação final'!$B68,ajuizamento!$T$13:$T$372,0)),"")))</f>
        <v/>
      </c>
      <c r="K68" s="197" t="str">
        <f>IFERROR(INDEX(ajuizamento!$BZ$13:$BZ$372,MATCH('Classificação final'!$B68,ajuizamento!$T$13:$T$372,0)),"")</f>
        <v/>
      </c>
    </row>
    <row r="69" spans="2:11" ht="39.6" customHeight="1" x14ac:dyDescent="0.25">
      <c r="B69" s="76" t="str">
        <f t="shared" si="0"/>
        <v>57MasCategoria A</v>
      </c>
      <c r="C69" s="188">
        <v>57</v>
      </c>
      <c r="D69" s="194" t="str">
        <f t="shared" si="1"/>
        <v/>
      </c>
      <c r="E69" s="195" t="str">
        <f>IFERROR(INDEX(ajuizamento!$AL$13:$AL$372,MATCH('Classificação final'!$B69,ajuizamento!$T$13:$T$372,0)),"")</f>
        <v/>
      </c>
      <c r="F69" s="195" t="str">
        <f>IFERROR(INDEX(ajuizamento!$AS$13:$AS$372,MATCH('Classificação final'!$B69,ajuizamento!$T$13:$T$372,0)),"")</f>
        <v/>
      </c>
      <c r="G69" s="195" t="str">
        <f>IFERROR(INDEX(ajuizamento!$AZ$13:$AZ$372,MATCH('Classificação final'!$B69,ajuizamento!$T$13:$T$372,0)),"")</f>
        <v/>
      </c>
      <c r="H69" s="196" t="str">
        <f>IF(E69="","",IF(IFERROR(INDEX(ajuizamento!AF$13:AF$372,MATCH('Classificação final'!$B69,ajuizamento!$T$13:$T$372,0)),"")="","-",IFERROR(INDEX(ajuizamento!AF$13:AF$372,MATCH('Classificação final'!$B69,ajuizamento!$T$13:$T$372,0)),"")))</f>
        <v/>
      </c>
      <c r="I69" s="196" t="str">
        <f>IF(F69="","",IF(IFERROR(INDEX(ajuizamento!AG$13:AG$372,MATCH('Classificação final'!$B69,ajuizamento!$T$13:$T$372,0)),"")="","-",IFERROR(INDEX(ajuizamento!AG$13:AG$372,MATCH('Classificação final'!$B69,ajuizamento!$T$13:$T$372,0)),"")))</f>
        <v/>
      </c>
      <c r="J69" s="196" t="str">
        <f>IF(G69="","",IF(IFERROR(INDEX(ajuizamento!AH$13:AH$372,MATCH('Classificação final'!$B69,ajuizamento!$T$13:$T$372,0)),"")="","-",IFERROR(INDEX(ajuizamento!AH$13:AH$372,MATCH('Classificação final'!$B69,ajuizamento!$T$13:$T$372,0)),"")))</f>
        <v/>
      </c>
      <c r="K69" s="197" t="str">
        <f>IFERROR(INDEX(ajuizamento!$BZ$13:$BZ$372,MATCH('Classificação final'!$B69,ajuizamento!$T$13:$T$372,0)),"")</f>
        <v/>
      </c>
    </row>
    <row r="70" spans="2:11" ht="39.6" customHeight="1" x14ac:dyDescent="0.25">
      <c r="B70" s="76" t="str">
        <f t="shared" si="0"/>
        <v>58MasCategoria A</v>
      </c>
      <c r="C70" s="188">
        <v>58</v>
      </c>
      <c r="D70" s="194" t="str">
        <f t="shared" si="1"/>
        <v/>
      </c>
      <c r="E70" s="195" t="str">
        <f>IFERROR(INDEX(ajuizamento!$AL$13:$AL$372,MATCH('Classificação final'!$B70,ajuizamento!$T$13:$T$372,0)),"")</f>
        <v/>
      </c>
      <c r="F70" s="195" t="str">
        <f>IFERROR(INDEX(ajuizamento!$AS$13:$AS$372,MATCH('Classificação final'!$B70,ajuizamento!$T$13:$T$372,0)),"")</f>
        <v/>
      </c>
      <c r="G70" s="195" t="str">
        <f>IFERROR(INDEX(ajuizamento!$AZ$13:$AZ$372,MATCH('Classificação final'!$B70,ajuizamento!$T$13:$T$372,0)),"")</f>
        <v/>
      </c>
      <c r="H70" s="196" t="str">
        <f>IF(E70="","",IF(IFERROR(INDEX(ajuizamento!AF$13:AF$372,MATCH('Classificação final'!$B70,ajuizamento!$T$13:$T$372,0)),"")="","-",IFERROR(INDEX(ajuizamento!AF$13:AF$372,MATCH('Classificação final'!$B70,ajuizamento!$T$13:$T$372,0)),"")))</f>
        <v/>
      </c>
      <c r="I70" s="196" t="str">
        <f>IF(F70="","",IF(IFERROR(INDEX(ajuizamento!AG$13:AG$372,MATCH('Classificação final'!$B70,ajuizamento!$T$13:$T$372,0)),"")="","-",IFERROR(INDEX(ajuizamento!AG$13:AG$372,MATCH('Classificação final'!$B70,ajuizamento!$T$13:$T$372,0)),"")))</f>
        <v/>
      </c>
      <c r="J70" s="196" t="str">
        <f>IF(G70="","",IF(IFERROR(INDEX(ajuizamento!AH$13:AH$372,MATCH('Classificação final'!$B70,ajuizamento!$T$13:$T$372,0)),"")="","-",IFERROR(INDEX(ajuizamento!AH$13:AH$372,MATCH('Classificação final'!$B70,ajuizamento!$T$13:$T$372,0)),"")))</f>
        <v/>
      </c>
      <c r="K70" s="197" t="str">
        <f>IFERROR(INDEX(ajuizamento!$BZ$13:$BZ$372,MATCH('Classificação final'!$B70,ajuizamento!$T$13:$T$372,0)),"")</f>
        <v/>
      </c>
    </row>
    <row r="71" spans="2:11" ht="39.6" customHeight="1" x14ac:dyDescent="0.25">
      <c r="B71" s="76" t="str">
        <f t="shared" si="0"/>
        <v>59MasCategoria A</v>
      </c>
      <c r="C71" s="188">
        <v>59</v>
      </c>
      <c r="D71" s="194" t="str">
        <f t="shared" si="1"/>
        <v/>
      </c>
      <c r="E71" s="195" t="str">
        <f>IFERROR(INDEX(ajuizamento!$AL$13:$AL$372,MATCH('Classificação final'!$B71,ajuizamento!$T$13:$T$372,0)),"")</f>
        <v/>
      </c>
      <c r="F71" s="195" t="str">
        <f>IFERROR(INDEX(ajuizamento!$AS$13:$AS$372,MATCH('Classificação final'!$B71,ajuizamento!$T$13:$T$372,0)),"")</f>
        <v/>
      </c>
      <c r="G71" s="195" t="str">
        <f>IFERROR(INDEX(ajuizamento!$AZ$13:$AZ$372,MATCH('Classificação final'!$B71,ajuizamento!$T$13:$T$372,0)),"")</f>
        <v/>
      </c>
      <c r="H71" s="196" t="str">
        <f>IF(E71="","",IF(IFERROR(INDEX(ajuizamento!AF$13:AF$372,MATCH('Classificação final'!$B71,ajuizamento!$T$13:$T$372,0)),"")="","-",IFERROR(INDEX(ajuizamento!AF$13:AF$372,MATCH('Classificação final'!$B71,ajuizamento!$T$13:$T$372,0)),"")))</f>
        <v/>
      </c>
      <c r="I71" s="196" t="str">
        <f>IF(F71="","",IF(IFERROR(INDEX(ajuizamento!AG$13:AG$372,MATCH('Classificação final'!$B71,ajuizamento!$T$13:$T$372,0)),"")="","-",IFERROR(INDEX(ajuizamento!AG$13:AG$372,MATCH('Classificação final'!$B71,ajuizamento!$T$13:$T$372,0)),"")))</f>
        <v/>
      </c>
      <c r="J71" s="196" t="str">
        <f>IF(G71="","",IF(IFERROR(INDEX(ajuizamento!AH$13:AH$372,MATCH('Classificação final'!$B71,ajuizamento!$T$13:$T$372,0)),"")="","-",IFERROR(INDEX(ajuizamento!AH$13:AH$372,MATCH('Classificação final'!$B71,ajuizamento!$T$13:$T$372,0)),"")))</f>
        <v/>
      </c>
      <c r="K71" s="197" t="str">
        <f>IFERROR(INDEX(ajuizamento!$BZ$13:$BZ$372,MATCH('Classificação final'!$B71,ajuizamento!$T$13:$T$372,0)),"")</f>
        <v/>
      </c>
    </row>
    <row r="72" spans="2:11" ht="39.6" customHeight="1" x14ac:dyDescent="0.25">
      <c r="B72" s="76" t="str">
        <f t="shared" si="0"/>
        <v>60MasCategoria A</v>
      </c>
      <c r="C72" s="188">
        <v>60</v>
      </c>
      <c r="D72" s="194" t="str">
        <f t="shared" si="1"/>
        <v/>
      </c>
      <c r="E72" s="195" t="str">
        <f>IFERROR(INDEX(ajuizamento!$AL$13:$AL$372,MATCH('Classificação final'!$B72,ajuizamento!$T$13:$T$372,0)),"")</f>
        <v/>
      </c>
      <c r="F72" s="195" t="str">
        <f>IFERROR(INDEX(ajuizamento!$AS$13:$AS$372,MATCH('Classificação final'!$B72,ajuizamento!$T$13:$T$372,0)),"")</f>
        <v/>
      </c>
      <c r="G72" s="195" t="str">
        <f>IFERROR(INDEX(ajuizamento!$AZ$13:$AZ$372,MATCH('Classificação final'!$B72,ajuizamento!$T$13:$T$372,0)),"")</f>
        <v/>
      </c>
      <c r="H72" s="196" t="str">
        <f>IF(E72="","",IF(IFERROR(INDEX(ajuizamento!AF$13:AF$372,MATCH('Classificação final'!$B72,ajuizamento!$T$13:$T$372,0)),"")="","-",IFERROR(INDEX(ajuizamento!AF$13:AF$372,MATCH('Classificação final'!$B72,ajuizamento!$T$13:$T$372,0)),"")))</f>
        <v/>
      </c>
      <c r="I72" s="196" t="str">
        <f>IF(F72="","",IF(IFERROR(INDEX(ajuizamento!AG$13:AG$372,MATCH('Classificação final'!$B72,ajuizamento!$T$13:$T$372,0)),"")="","-",IFERROR(INDEX(ajuizamento!AG$13:AG$372,MATCH('Classificação final'!$B72,ajuizamento!$T$13:$T$372,0)),"")))</f>
        <v/>
      </c>
      <c r="J72" s="196" t="str">
        <f>IF(G72="","",IF(IFERROR(INDEX(ajuizamento!AH$13:AH$372,MATCH('Classificação final'!$B72,ajuizamento!$T$13:$T$372,0)),"")="","-",IFERROR(INDEX(ajuizamento!AH$13:AH$372,MATCH('Classificação final'!$B72,ajuizamento!$T$13:$T$372,0)),"")))</f>
        <v/>
      </c>
      <c r="K72" s="197" t="str">
        <f>IFERROR(INDEX(ajuizamento!$BZ$13:$BZ$372,MATCH('Classificação final'!$B72,ajuizamento!$T$13:$T$372,0)),"")</f>
        <v/>
      </c>
    </row>
    <row r="73" spans="2:11" ht="39.6" customHeight="1" x14ac:dyDescent="0.25">
      <c r="B73" s="76" t="str">
        <f t="shared" si="0"/>
        <v>61MasCategoria A</v>
      </c>
      <c r="C73" s="188">
        <v>61</v>
      </c>
      <c r="D73" s="194" t="str">
        <f t="shared" si="1"/>
        <v/>
      </c>
      <c r="E73" s="195" t="str">
        <f>IFERROR(INDEX(ajuizamento!$AL$13:$AL$372,MATCH('Classificação final'!$B73,ajuizamento!$T$13:$T$372,0)),"")</f>
        <v/>
      </c>
      <c r="F73" s="195" t="str">
        <f>IFERROR(INDEX(ajuizamento!$AS$13:$AS$372,MATCH('Classificação final'!$B73,ajuizamento!$T$13:$T$372,0)),"")</f>
        <v/>
      </c>
      <c r="G73" s="195" t="str">
        <f>IFERROR(INDEX(ajuizamento!$AZ$13:$AZ$372,MATCH('Classificação final'!$B73,ajuizamento!$T$13:$T$372,0)),"")</f>
        <v/>
      </c>
      <c r="H73" s="196" t="str">
        <f>IF(E73="","",IF(IFERROR(INDEX(ajuizamento!AF$13:AF$372,MATCH('Classificação final'!$B73,ajuizamento!$T$13:$T$372,0)),"")="","-",IFERROR(INDEX(ajuizamento!AF$13:AF$372,MATCH('Classificação final'!$B73,ajuizamento!$T$13:$T$372,0)),"")))</f>
        <v/>
      </c>
      <c r="I73" s="196" t="str">
        <f>IF(F73="","",IF(IFERROR(INDEX(ajuizamento!AG$13:AG$372,MATCH('Classificação final'!$B73,ajuizamento!$T$13:$T$372,0)),"")="","-",IFERROR(INDEX(ajuizamento!AG$13:AG$372,MATCH('Classificação final'!$B73,ajuizamento!$T$13:$T$372,0)),"")))</f>
        <v/>
      </c>
      <c r="J73" s="196" t="str">
        <f>IF(G73="","",IF(IFERROR(INDEX(ajuizamento!AH$13:AH$372,MATCH('Classificação final'!$B73,ajuizamento!$T$13:$T$372,0)),"")="","-",IFERROR(INDEX(ajuizamento!AH$13:AH$372,MATCH('Classificação final'!$B73,ajuizamento!$T$13:$T$372,0)),"")))</f>
        <v/>
      </c>
      <c r="K73" s="197" t="str">
        <f>IFERROR(INDEX(ajuizamento!$BZ$13:$BZ$372,MATCH('Classificação final'!$B73,ajuizamento!$T$13:$T$372,0)),"")</f>
        <v/>
      </c>
    </row>
    <row r="74" spans="2:11" ht="39.6" customHeight="1" x14ac:dyDescent="0.25">
      <c r="B74" s="76" t="str">
        <f t="shared" si="0"/>
        <v>62MasCategoria A</v>
      </c>
      <c r="C74" s="188">
        <v>62</v>
      </c>
      <c r="D74" s="194" t="str">
        <f t="shared" si="1"/>
        <v/>
      </c>
      <c r="E74" s="195" t="str">
        <f>IFERROR(INDEX(ajuizamento!$AL$13:$AL$372,MATCH('Classificação final'!$B74,ajuizamento!$T$13:$T$372,0)),"")</f>
        <v/>
      </c>
      <c r="F74" s="195" t="str">
        <f>IFERROR(INDEX(ajuizamento!$AS$13:$AS$372,MATCH('Classificação final'!$B74,ajuizamento!$T$13:$T$372,0)),"")</f>
        <v/>
      </c>
      <c r="G74" s="195" t="str">
        <f>IFERROR(INDEX(ajuizamento!$AZ$13:$AZ$372,MATCH('Classificação final'!$B74,ajuizamento!$T$13:$T$372,0)),"")</f>
        <v/>
      </c>
      <c r="H74" s="196" t="str">
        <f>IF(E74="","",IF(IFERROR(INDEX(ajuizamento!AF$13:AF$372,MATCH('Classificação final'!$B74,ajuizamento!$T$13:$T$372,0)),"")="","-",IFERROR(INDEX(ajuizamento!AF$13:AF$372,MATCH('Classificação final'!$B74,ajuizamento!$T$13:$T$372,0)),"")))</f>
        <v/>
      </c>
      <c r="I74" s="196" t="str">
        <f>IF(F74="","",IF(IFERROR(INDEX(ajuizamento!AG$13:AG$372,MATCH('Classificação final'!$B74,ajuizamento!$T$13:$T$372,0)),"")="","-",IFERROR(INDEX(ajuizamento!AG$13:AG$372,MATCH('Classificação final'!$B74,ajuizamento!$T$13:$T$372,0)),"")))</f>
        <v/>
      </c>
      <c r="J74" s="196" t="str">
        <f>IF(G74="","",IF(IFERROR(INDEX(ajuizamento!AH$13:AH$372,MATCH('Classificação final'!$B74,ajuizamento!$T$13:$T$372,0)),"")="","-",IFERROR(INDEX(ajuizamento!AH$13:AH$372,MATCH('Classificação final'!$B74,ajuizamento!$T$13:$T$372,0)),"")))</f>
        <v/>
      </c>
      <c r="K74" s="197" t="str">
        <f>IFERROR(INDEX(ajuizamento!$BZ$13:$BZ$372,MATCH('Classificação final'!$B74,ajuizamento!$T$13:$T$372,0)),"")</f>
        <v/>
      </c>
    </row>
    <row r="75" spans="2:11" ht="39.6" customHeight="1" x14ac:dyDescent="0.25">
      <c r="B75" s="76" t="str">
        <f t="shared" si="0"/>
        <v>63MasCategoria A</v>
      </c>
      <c r="C75" s="188">
        <v>63</v>
      </c>
      <c r="D75" s="194" t="str">
        <f t="shared" si="1"/>
        <v/>
      </c>
      <c r="E75" s="195" t="str">
        <f>IFERROR(INDEX(ajuizamento!$AL$13:$AL$372,MATCH('Classificação final'!$B75,ajuizamento!$T$13:$T$372,0)),"")</f>
        <v/>
      </c>
      <c r="F75" s="195" t="str">
        <f>IFERROR(INDEX(ajuizamento!$AS$13:$AS$372,MATCH('Classificação final'!$B75,ajuizamento!$T$13:$T$372,0)),"")</f>
        <v/>
      </c>
      <c r="G75" s="195" t="str">
        <f>IFERROR(INDEX(ajuizamento!$AZ$13:$AZ$372,MATCH('Classificação final'!$B75,ajuizamento!$T$13:$T$372,0)),"")</f>
        <v/>
      </c>
      <c r="H75" s="196" t="str">
        <f>IF(E75="","",IF(IFERROR(INDEX(ajuizamento!AF$13:AF$372,MATCH('Classificação final'!$B75,ajuizamento!$T$13:$T$372,0)),"")="","-",IFERROR(INDEX(ajuizamento!AF$13:AF$372,MATCH('Classificação final'!$B75,ajuizamento!$T$13:$T$372,0)),"")))</f>
        <v/>
      </c>
      <c r="I75" s="196" t="str">
        <f>IF(F75="","",IF(IFERROR(INDEX(ajuizamento!AG$13:AG$372,MATCH('Classificação final'!$B75,ajuizamento!$T$13:$T$372,0)),"")="","-",IFERROR(INDEX(ajuizamento!AG$13:AG$372,MATCH('Classificação final'!$B75,ajuizamento!$T$13:$T$372,0)),"")))</f>
        <v/>
      </c>
      <c r="J75" s="196" t="str">
        <f>IF(G75="","",IF(IFERROR(INDEX(ajuizamento!AH$13:AH$372,MATCH('Classificação final'!$B75,ajuizamento!$T$13:$T$372,0)),"")="","-",IFERROR(INDEX(ajuizamento!AH$13:AH$372,MATCH('Classificação final'!$B75,ajuizamento!$T$13:$T$372,0)),"")))</f>
        <v/>
      </c>
      <c r="K75" s="197" t="str">
        <f>IFERROR(INDEX(ajuizamento!$BZ$13:$BZ$372,MATCH('Classificação final'!$B75,ajuizamento!$T$13:$T$372,0)),"")</f>
        <v/>
      </c>
    </row>
    <row r="76" spans="2:11" ht="39.6" customHeight="1" x14ac:dyDescent="0.25">
      <c r="B76" s="76" t="str">
        <f t="shared" si="0"/>
        <v>64MasCategoria A</v>
      </c>
      <c r="C76" s="188">
        <v>64</v>
      </c>
      <c r="D76" s="194" t="str">
        <f t="shared" si="1"/>
        <v/>
      </c>
      <c r="E76" s="195" t="str">
        <f>IFERROR(INDEX(ajuizamento!$AL$13:$AL$372,MATCH('Classificação final'!$B76,ajuizamento!$T$13:$T$372,0)),"")</f>
        <v/>
      </c>
      <c r="F76" s="195" t="str">
        <f>IFERROR(INDEX(ajuizamento!$AS$13:$AS$372,MATCH('Classificação final'!$B76,ajuizamento!$T$13:$T$372,0)),"")</f>
        <v/>
      </c>
      <c r="G76" s="195" t="str">
        <f>IFERROR(INDEX(ajuizamento!$AZ$13:$AZ$372,MATCH('Classificação final'!$B76,ajuizamento!$T$13:$T$372,0)),"")</f>
        <v/>
      </c>
      <c r="H76" s="196" t="str">
        <f>IF(E76="","",IF(IFERROR(INDEX(ajuizamento!AF$13:AF$372,MATCH('Classificação final'!$B76,ajuizamento!$T$13:$T$372,0)),"")="","-",IFERROR(INDEX(ajuizamento!AF$13:AF$372,MATCH('Classificação final'!$B76,ajuizamento!$T$13:$T$372,0)),"")))</f>
        <v/>
      </c>
      <c r="I76" s="196" t="str">
        <f>IF(F76="","",IF(IFERROR(INDEX(ajuizamento!AG$13:AG$372,MATCH('Classificação final'!$B76,ajuizamento!$T$13:$T$372,0)),"")="","-",IFERROR(INDEX(ajuizamento!AG$13:AG$372,MATCH('Classificação final'!$B76,ajuizamento!$T$13:$T$372,0)),"")))</f>
        <v/>
      </c>
      <c r="J76" s="196" t="str">
        <f>IF(G76="","",IF(IFERROR(INDEX(ajuizamento!AH$13:AH$372,MATCH('Classificação final'!$B76,ajuizamento!$T$13:$T$372,0)),"")="","-",IFERROR(INDEX(ajuizamento!AH$13:AH$372,MATCH('Classificação final'!$B76,ajuizamento!$T$13:$T$372,0)),"")))</f>
        <v/>
      </c>
      <c r="K76" s="197" t="str">
        <f>IFERROR(INDEX(ajuizamento!$BZ$13:$BZ$372,MATCH('Classificação final'!$B76,ajuizamento!$T$13:$T$372,0)),"")</f>
        <v/>
      </c>
    </row>
    <row r="77" spans="2:11" ht="39.6" customHeight="1" x14ac:dyDescent="0.25">
      <c r="B77" s="76" t="str">
        <f t="shared" si="0"/>
        <v>65MasCategoria A</v>
      </c>
      <c r="C77" s="188">
        <v>65</v>
      </c>
      <c r="D77" s="194" t="str">
        <f t="shared" si="1"/>
        <v/>
      </c>
      <c r="E77" s="195" t="str">
        <f>IFERROR(INDEX(ajuizamento!$AL$13:$AL$372,MATCH('Classificação final'!$B77,ajuizamento!$T$13:$T$372,0)),"")</f>
        <v/>
      </c>
      <c r="F77" s="195" t="str">
        <f>IFERROR(INDEX(ajuizamento!$AS$13:$AS$372,MATCH('Classificação final'!$B77,ajuizamento!$T$13:$T$372,0)),"")</f>
        <v/>
      </c>
      <c r="G77" s="195" t="str">
        <f>IFERROR(INDEX(ajuizamento!$AZ$13:$AZ$372,MATCH('Classificação final'!$B77,ajuizamento!$T$13:$T$372,0)),"")</f>
        <v/>
      </c>
      <c r="H77" s="196" t="str">
        <f>IF(E77="","",IF(IFERROR(INDEX(ajuizamento!AF$13:AF$372,MATCH('Classificação final'!$B77,ajuizamento!$T$13:$T$372,0)),"")="","-",IFERROR(INDEX(ajuizamento!AF$13:AF$372,MATCH('Classificação final'!$B77,ajuizamento!$T$13:$T$372,0)),"")))</f>
        <v/>
      </c>
      <c r="I77" s="196" t="str">
        <f>IF(F77="","",IF(IFERROR(INDEX(ajuizamento!AG$13:AG$372,MATCH('Classificação final'!$B77,ajuizamento!$T$13:$T$372,0)),"")="","-",IFERROR(INDEX(ajuizamento!AG$13:AG$372,MATCH('Classificação final'!$B77,ajuizamento!$T$13:$T$372,0)),"")))</f>
        <v/>
      </c>
      <c r="J77" s="196" t="str">
        <f>IF(G77="","",IF(IFERROR(INDEX(ajuizamento!AH$13:AH$372,MATCH('Classificação final'!$B77,ajuizamento!$T$13:$T$372,0)),"")="","-",IFERROR(INDEX(ajuizamento!AH$13:AH$372,MATCH('Classificação final'!$B77,ajuizamento!$T$13:$T$372,0)),"")))</f>
        <v/>
      </c>
      <c r="K77" s="197" t="str">
        <f>IFERROR(INDEX(ajuizamento!$BZ$13:$BZ$372,MATCH('Classificação final'!$B77,ajuizamento!$T$13:$T$372,0)),"")</f>
        <v/>
      </c>
    </row>
    <row r="78" spans="2:11" ht="39.6" customHeight="1" x14ac:dyDescent="0.25">
      <c r="B78" s="76" t="str">
        <f t="shared" ref="B78:B112" si="2">C78&amp;$B$2</f>
        <v>66MasCategoria A</v>
      </c>
      <c r="C78" s="188">
        <v>66</v>
      </c>
      <c r="D78" s="194" t="str">
        <f t="shared" ref="D78:D83" si="3">IF(E78="","",C78)</f>
        <v/>
      </c>
      <c r="E78" s="195" t="str">
        <f>IFERROR(INDEX(ajuizamento!$AL$13:$AL$372,MATCH('Classificação final'!$B78,ajuizamento!$T$13:$T$372,0)),"")</f>
        <v/>
      </c>
      <c r="F78" s="195" t="str">
        <f>IFERROR(INDEX(ajuizamento!$AS$13:$AS$372,MATCH('Classificação final'!$B78,ajuizamento!$T$13:$T$372,0)),"")</f>
        <v/>
      </c>
      <c r="G78" s="195" t="str">
        <f>IFERROR(INDEX(ajuizamento!$AZ$13:$AZ$372,MATCH('Classificação final'!$B78,ajuizamento!$T$13:$T$372,0)),"")</f>
        <v/>
      </c>
      <c r="H78" s="196" t="str">
        <f>IF(E78="","",IF(IFERROR(INDEX(ajuizamento!AF$13:AF$372,MATCH('Classificação final'!$B78,ajuizamento!$T$13:$T$372,0)),"")="","-",IFERROR(INDEX(ajuizamento!AF$13:AF$372,MATCH('Classificação final'!$B78,ajuizamento!$T$13:$T$372,0)),"")))</f>
        <v/>
      </c>
      <c r="I78" s="196" t="str">
        <f>IF(F78="","",IF(IFERROR(INDEX(ajuizamento!AG$13:AG$372,MATCH('Classificação final'!$B78,ajuizamento!$T$13:$T$372,0)),"")="","-",IFERROR(INDEX(ajuizamento!AG$13:AG$372,MATCH('Classificação final'!$B78,ajuizamento!$T$13:$T$372,0)),"")))</f>
        <v/>
      </c>
      <c r="J78" s="196" t="str">
        <f>IF(G78="","",IF(IFERROR(INDEX(ajuizamento!AH$13:AH$372,MATCH('Classificação final'!$B78,ajuizamento!$T$13:$T$372,0)),"")="","-",IFERROR(INDEX(ajuizamento!AH$13:AH$372,MATCH('Classificação final'!$B78,ajuizamento!$T$13:$T$372,0)),"")))</f>
        <v/>
      </c>
      <c r="K78" s="197" t="str">
        <f>IFERROR(INDEX(ajuizamento!$BZ$13:$BZ$372,MATCH('Classificação final'!$B78,ajuizamento!$T$13:$T$372,0)),"")</f>
        <v/>
      </c>
    </row>
    <row r="79" spans="2:11" ht="39.6" customHeight="1" x14ac:dyDescent="0.25">
      <c r="B79" s="76" t="str">
        <f t="shared" si="2"/>
        <v>67MasCategoria A</v>
      </c>
      <c r="C79" s="188">
        <v>67</v>
      </c>
      <c r="D79" s="194" t="str">
        <f t="shared" si="3"/>
        <v/>
      </c>
      <c r="E79" s="195" t="str">
        <f>IFERROR(INDEX(ajuizamento!$AL$13:$AL$372,MATCH('Classificação final'!$B79,ajuizamento!$T$13:$T$372,0)),"")</f>
        <v/>
      </c>
      <c r="F79" s="195" t="str">
        <f>IFERROR(INDEX(ajuizamento!$AS$13:$AS$372,MATCH('Classificação final'!$B79,ajuizamento!$T$13:$T$372,0)),"")</f>
        <v/>
      </c>
      <c r="G79" s="195" t="str">
        <f>IFERROR(INDEX(ajuizamento!$AZ$13:$AZ$372,MATCH('Classificação final'!$B79,ajuizamento!$T$13:$T$372,0)),"")</f>
        <v/>
      </c>
      <c r="H79" s="196" t="str">
        <f>IF(E79="","",IF(IFERROR(INDEX(ajuizamento!AF$13:AF$372,MATCH('Classificação final'!$B79,ajuizamento!$T$13:$T$372,0)),"")="","-",IFERROR(INDEX(ajuizamento!AF$13:AF$372,MATCH('Classificação final'!$B79,ajuizamento!$T$13:$T$372,0)),"")))</f>
        <v/>
      </c>
      <c r="I79" s="196" t="str">
        <f>IF(F79="","",IF(IFERROR(INDEX(ajuizamento!AG$13:AG$372,MATCH('Classificação final'!$B79,ajuizamento!$T$13:$T$372,0)),"")="","-",IFERROR(INDEX(ajuizamento!AG$13:AG$372,MATCH('Classificação final'!$B79,ajuizamento!$T$13:$T$372,0)),"")))</f>
        <v/>
      </c>
      <c r="J79" s="196" t="str">
        <f>IF(G79="","",IF(IFERROR(INDEX(ajuizamento!AH$13:AH$372,MATCH('Classificação final'!$B79,ajuizamento!$T$13:$T$372,0)),"")="","-",IFERROR(INDEX(ajuizamento!AH$13:AH$372,MATCH('Classificação final'!$B79,ajuizamento!$T$13:$T$372,0)),"")))</f>
        <v/>
      </c>
      <c r="K79" s="197" t="str">
        <f>IFERROR(INDEX(ajuizamento!$BZ$13:$BZ$372,MATCH('Classificação final'!$B79,ajuizamento!$T$13:$T$372,0)),"")</f>
        <v/>
      </c>
    </row>
    <row r="80" spans="2:11" ht="39.6" customHeight="1" x14ac:dyDescent="0.25">
      <c r="B80" s="76" t="str">
        <f t="shared" si="2"/>
        <v>68MasCategoria A</v>
      </c>
      <c r="C80" s="188">
        <v>68</v>
      </c>
      <c r="D80" s="194" t="str">
        <f t="shared" si="3"/>
        <v/>
      </c>
      <c r="E80" s="195" t="str">
        <f>IFERROR(INDEX(ajuizamento!$AL$13:$AL$372,MATCH('Classificação final'!$B80,ajuizamento!$T$13:$T$372,0)),"")</f>
        <v/>
      </c>
      <c r="F80" s="195" t="str">
        <f>IFERROR(INDEX(ajuizamento!$AS$13:$AS$372,MATCH('Classificação final'!$B80,ajuizamento!$T$13:$T$372,0)),"")</f>
        <v/>
      </c>
      <c r="G80" s="195" t="str">
        <f>IFERROR(INDEX(ajuizamento!$AZ$13:$AZ$372,MATCH('Classificação final'!$B80,ajuizamento!$T$13:$T$372,0)),"")</f>
        <v/>
      </c>
      <c r="H80" s="196" t="str">
        <f>IF(E80="","",IF(IFERROR(INDEX(ajuizamento!AF$13:AF$372,MATCH('Classificação final'!$B80,ajuizamento!$T$13:$T$372,0)),"")="","-",IFERROR(INDEX(ajuizamento!AF$13:AF$372,MATCH('Classificação final'!$B80,ajuizamento!$T$13:$T$372,0)),"")))</f>
        <v/>
      </c>
      <c r="I80" s="196" t="str">
        <f>IF(F80="","",IF(IFERROR(INDEX(ajuizamento!AG$13:AG$372,MATCH('Classificação final'!$B80,ajuizamento!$T$13:$T$372,0)),"")="","-",IFERROR(INDEX(ajuizamento!AG$13:AG$372,MATCH('Classificação final'!$B80,ajuizamento!$T$13:$T$372,0)),"")))</f>
        <v/>
      </c>
      <c r="J80" s="196" t="str">
        <f>IF(G80="","",IF(IFERROR(INDEX(ajuizamento!AH$13:AH$372,MATCH('Classificação final'!$B80,ajuizamento!$T$13:$T$372,0)),"")="","-",IFERROR(INDEX(ajuizamento!AH$13:AH$372,MATCH('Classificação final'!$B80,ajuizamento!$T$13:$T$372,0)),"")))</f>
        <v/>
      </c>
      <c r="K80" s="197" t="str">
        <f>IFERROR(INDEX(ajuizamento!$BZ$13:$BZ$372,MATCH('Classificação final'!$B80,ajuizamento!$T$13:$T$372,0)),"")</f>
        <v/>
      </c>
    </row>
    <row r="81" spans="2:11" ht="39.6" customHeight="1" x14ac:dyDescent="0.25">
      <c r="B81" s="76" t="str">
        <f t="shared" si="2"/>
        <v>69MasCategoria A</v>
      </c>
      <c r="C81" s="188">
        <v>69</v>
      </c>
      <c r="D81" s="194" t="str">
        <f t="shared" si="3"/>
        <v/>
      </c>
      <c r="E81" s="195" t="str">
        <f>IFERROR(INDEX(ajuizamento!$AL$13:$AL$372,MATCH('Classificação final'!$B81,ajuizamento!$T$13:$T$372,0)),"")</f>
        <v/>
      </c>
      <c r="F81" s="195" t="str">
        <f>IFERROR(INDEX(ajuizamento!$AS$13:$AS$372,MATCH('Classificação final'!$B81,ajuizamento!$T$13:$T$372,0)),"")</f>
        <v/>
      </c>
      <c r="G81" s="195" t="str">
        <f>IFERROR(INDEX(ajuizamento!$AZ$13:$AZ$372,MATCH('Classificação final'!$B81,ajuizamento!$T$13:$T$372,0)),"")</f>
        <v/>
      </c>
      <c r="H81" s="196" t="str">
        <f>IF(E81="","",IF(IFERROR(INDEX(ajuizamento!AF$13:AF$372,MATCH('Classificação final'!$B81,ajuizamento!$T$13:$T$372,0)),"")="","-",IFERROR(INDEX(ajuizamento!AF$13:AF$372,MATCH('Classificação final'!$B81,ajuizamento!$T$13:$T$372,0)),"")))</f>
        <v/>
      </c>
      <c r="I81" s="196" t="str">
        <f>IF(F81="","",IF(IFERROR(INDEX(ajuizamento!AG$13:AG$372,MATCH('Classificação final'!$B81,ajuizamento!$T$13:$T$372,0)),"")="","-",IFERROR(INDEX(ajuizamento!AG$13:AG$372,MATCH('Classificação final'!$B81,ajuizamento!$T$13:$T$372,0)),"")))</f>
        <v/>
      </c>
      <c r="J81" s="196" t="str">
        <f>IF(G81="","",IF(IFERROR(INDEX(ajuizamento!AH$13:AH$372,MATCH('Classificação final'!$B81,ajuizamento!$T$13:$T$372,0)),"")="","-",IFERROR(INDEX(ajuizamento!AH$13:AH$372,MATCH('Classificação final'!$B81,ajuizamento!$T$13:$T$372,0)),"")))</f>
        <v/>
      </c>
      <c r="K81" s="197" t="str">
        <f>IFERROR(INDEX(ajuizamento!$BZ$13:$BZ$372,MATCH('Classificação final'!$B81,ajuizamento!$T$13:$T$372,0)),"")</f>
        <v/>
      </c>
    </row>
    <row r="82" spans="2:11" ht="39.6" customHeight="1" x14ac:dyDescent="0.25">
      <c r="B82" s="76" t="str">
        <f t="shared" si="2"/>
        <v>70MasCategoria A</v>
      </c>
      <c r="C82" s="188">
        <v>70</v>
      </c>
      <c r="D82" s="194" t="str">
        <f t="shared" si="3"/>
        <v/>
      </c>
      <c r="E82" s="195" t="str">
        <f>IFERROR(INDEX(ajuizamento!$AL$13:$AL$372,MATCH('Classificação final'!$B82,ajuizamento!$T$13:$T$372,0)),"")</f>
        <v/>
      </c>
      <c r="F82" s="195" t="str">
        <f>IFERROR(INDEX(ajuizamento!$AS$13:$AS$372,MATCH('Classificação final'!$B82,ajuizamento!$T$13:$T$372,0)),"")</f>
        <v/>
      </c>
      <c r="G82" s="195" t="str">
        <f>IFERROR(INDEX(ajuizamento!$AZ$13:$AZ$372,MATCH('Classificação final'!$B82,ajuizamento!$T$13:$T$372,0)),"")</f>
        <v/>
      </c>
      <c r="H82" s="196" t="str">
        <f>IF(E82="","",IF(IFERROR(INDEX(ajuizamento!AF$13:AF$372,MATCH('Classificação final'!$B82,ajuizamento!$T$13:$T$372,0)),"")="","-",IFERROR(INDEX(ajuizamento!AF$13:AF$372,MATCH('Classificação final'!$B82,ajuizamento!$T$13:$T$372,0)),"")))</f>
        <v/>
      </c>
      <c r="I82" s="196" t="str">
        <f>IF(F82="","",IF(IFERROR(INDEX(ajuizamento!AG$13:AG$372,MATCH('Classificação final'!$B82,ajuizamento!$T$13:$T$372,0)),"")="","-",IFERROR(INDEX(ajuizamento!AG$13:AG$372,MATCH('Classificação final'!$B82,ajuizamento!$T$13:$T$372,0)),"")))</f>
        <v/>
      </c>
      <c r="J82" s="196" t="str">
        <f>IF(G82="","",IF(IFERROR(INDEX(ajuizamento!AH$13:AH$372,MATCH('Classificação final'!$B82,ajuizamento!$T$13:$T$372,0)),"")="","-",IFERROR(INDEX(ajuizamento!AH$13:AH$372,MATCH('Classificação final'!$B82,ajuizamento!$T$13:$T$372,0)),"")))</f>
        <v/>
      </c>
      <c r="K82" s="197" t="str">
        <f>IFERROR(INDEX(ajuizamento!$BZ$13:$BZ$372,MATCH('Classificação final'!$B82,ajuizamento!$T$13:$T$372,0)),"")</f>
        <v/>
      </c>
    </row>
    <row r="83" spans="2:11" ht="39.6" customHeight="1" x14ac:dyDescent="0.25">
      <c r="B83" s="76" t="str">
        <f t="shared" si="2"/>
        <v>71MasCategoria A</v>
      </c>
      <c r="C83" s="188">
        <v>71</v>
      </c>
      <c r="D83" s="194" t="str">
        <f t="shared" si="3"/>
        <v/>
      </c>
      <c r="E83" s="195" t="str">
        <f>IFERROR(INDEX(ajuizamento!$AL$13:$AL$372,MATCH('Classificação final'!$B83,ajuizamento!$T$13:$T$372,0)),"")</f>
        <v/>
      </c>
      <c r="F83" s="195" t="str">
        <f>IFERROR(INDEX(ajuizamento!$AS$13:$AS$372,MATCH('Classificação final'!$B83,ajuizamento!$T$13:$T$372,0)),"")</f>
        <v/>
      </c>
      <c r="G83" s="195" t="str">
        <f>IFERROR(INDEX(ajuizamento!$AZ$13:$AZ$372,MATCH('Classificação final'!$B83,ajuizamento!$T$13:$T$372,0)),"")</f>
        <v/>
      </c>
      <c r="H83" s="196" t="str">
        <f>IF(E83="","",IF(IFERROR(INDEX(ajuizamento!AF$13:AF$372,MATCH('Classificação final'!$B83,ajuizamento!$T$13:$T$372,0)),"")="","-",IFERROR(INDEX(ajuizamento!AF$13:AF$372,MATCH('Classificação final'!$B83,ajuizamento!$T$13:$T$372,0)),"")))</f>
        <v/>
      </c>
      <c r="I83" s="196" t="str">
        <f>IF(F83="","",IF(IFERROR(INDEX(ajuizamento!AG$13:AG$372,MATCH('Classificação final'!$B83,ajuizamento!$T$13:$T$372,0)),"")="","-",IFERROR(INDEX(ajuizamento!AG$13:AG$372,MATCH('Classificação final'!$B83,ajuizamento!$T$13:$T$372,0)),"")))</f>
        <v/>
      </c>
      <c r="J83" s="196" t="str">
        <f>IF(G83="","",IF(IFERROR(INDEX(ajuizamento!AH$13:AH$372,MATCH('Classificação final'!$B83,ajuizamento!$T$13:$T$372,0)),"")="","-",IFERROR(INDEX(ajuizamento!AH$13:AH$372,MATCH('Classificação final'!$B83,ajuizamento!$T$13:$T$372,0)),"")))</f>
        <v/>
      </c>
      <c r="K83" s="197" t="str">
        <f>IFERROR(INDEX(ajuizamento!$BZ$13:$BZ$372,MATCH('Classificação final'!$B83,ajuizamento!$T$13:$T$372,0)),"")</f>
        <v/>
      </c>
    </row>
    <row r="84" spans="2:11" ht="39.6" hidden="1" customHeight="1" x14ac:dyDescent="0.25">
      <c r="B84" s="76" t="str">
        <f t="shared" si="2"/>
        <v>72MasCategoria A</v>
      </c>
      <c r="C84" s="188">
        <v>72</v>
      </c>
      <c r="D84" s="198" t="str">
        <f t="shared" ref="D84:D112" si="4">IF(E84="","",C84)</f>
        <v/>
      </c>
      <c r="E84" s="199" t="str">
        <f>IFERROR(INDEX(ajuizamento!$AL$13:$AL$372,MATCH('Classificação final'!$B84,ajuizamento!$T$13:$T$372,0)),"")</f>
        <v/>
      </c>
      <c r="F84" s="199" t="str">
        <f>IFERROR(INDEX(ajuizamento!$AS$13:$AS$372,MATCH('Classificação final'!$B84,ajuizamento!$T$13:$T$372,0)),"")</f>
        <v/>
      </c>
      <c r="G84" s="199" t="str">
        <f>IFERROR(INDEX(ajuizamento!$AZ$13:$AZ$372,MATCH('Classificação final'!$B84,ajuizamento!$T$13:$T$372,0)),"")</f>
        <v/>
      </c>
      <c r="H84" s="196" t="str">
        <f>IF(E84="","",IF(IFERROR(INDEX(ajuizamento!AF$13:AF$372,MATCH('Classificação final'!$B84,ajuizamento!$T$13:$T$372,0)),"")="","-",IFERROR(INDEX(ajuizamento!AF$13:AF$372,MATCH('Classificação final'!$B84,ajuizamento!$T$13:$T$372,0)),"")))</f>
        <v/>
      </c>
      <c r="I84" s="196" t="str">
        <f>IF(F84="","",IF(IFERROR(INDEX(ajuizamento!AG$13:AG$372,MATCH('Classificação final'!$B84,ajuizamento!$T$13:$T$372,0)),"")="","-",IFERROR(INDEX(ajuizamento!AG$13:AG$372,MATCH('Classificação final'!$B84,ajuizamento!$T$13:$T$372,0)),"")))</f>
        <v/>
      </c>
      <c r="J84" s="196" t="str">
        <f>IF(G84="","",IF(IFERROR(INDEX(ajuizamento!AH$13:AH$372,MATCH('Classificação final'!$B84,ajuizamento!$T$13:$T$372,0)),"")="","-",IFERROR(INDEX(ajuizamento!AH$13:AH$372,MATCH('Classificação final'!$B84,ajuizamento!$T$13:$T$372,0)),"")))</f>
        <v/>
      </c>
      <c r="K84" s="197" t="str">
        <f>IFERROR(INDEX(ajuizamento!$BZ$13:$BZ$372,MATCH('Classificação final'!$B84,ajuizamento!$T$13:$T$372,0)),"")</f>
        <v/>
      </c>
    </row>
    <row r="85" spans="2:11" ht="39.6" hidden="1" customHeight="1" x14ac:dyDescent="0.25">
      <c r="B85" s="76" t="str">
        <f t="shared" si="2"/>
        <v>73MasCategoria A</v>
      </c>
      <c r="C85" s="188">
        <v>73</v>
      </c>
      <c r="D85" s="198" t="str">
        <f t="shared" si="4"/>
        <v/>
      </c>
      <c r="E85" s="199" t="str">
        <f>IFERROR(INDEX(ajuizamento!$AL$13:$AL$372,MATCH('Classificação final'!$B85,ajuizamento!$T$13:$T$372,0)),"")</f>
        <v/>
      </c>
      <c r="F85" s="199" t="str">
        <f>IFERROR(INDEX(ajuizamento!$AS$13:$AS$372,MATCH('Classificação final'!$B85,ajuizamento!$T$13:$T$372,0)),"")</f>
        <v/>
      </c>
      <c r="G85" s="199" t="str">
        <f>IFERROR(INDEX(ajuizamento!$AZ$13:$AZ$372,MATCH('Classificação final'!$B85,ajuizamento!$T$13:$T$372,0)),"")</f>
        <v/>
      </c>
      <c r="H85" s="196" t="str">
        <f>IF(E85="","",IF(IFERROR(INDEX(ajuizamento!AF$13:AF$372,MATCH('Classificação final'!$B85,ajuizamento!$T$13:$T$372,0)),"")="","-",IFERROR(INDEX(ajuizamento!AF$13:AF$372,MATCH('Classificação final'!$B85,ajuizamento!$T$13:$T$372,0)),"")))</f>
        <v/>
      </c>
      <c r="I85" s="196" t="str">
        <f>IF(F85="","",IF(IFERROR(INDEX(ajuizamento!AG$13:AG$372,MATCH('Classificação final'!$B85,ajuizamento!$T$13:$T$372,0)),"")="","-",IFERROR(INDEX(ajuizamento!AG$13:AG$372,MATCH('Classificação final'!$B85,ajuizamento!$T$13:$T$372,0)),"")))</f>
        <v/>
      </c>
      <c r="J85" s="196" t="str">
        <f>IF(G85="","",IF(IFERROR(INDEX(ajuizamento!AH$13:AH$372,MATCH('Classificação final'!$B85,ajuizamento!$T$13:$T$372,0)),"")="","-",IFERROR(INDEX(ajuizamento!AH$13:AH$372,MATCH('Classificação final'!$B85,ajuizamento!$T$13:$T$372,0)),"")))</f>
        <v/>
      </c>
      <c r="K85" s="197" t="str">
        <f>IFERROR(INDEX(ajuizamento!$BZ$13:$BZ$372,MATCH('Classificação final'!$B85,ajuizamento!$T$13:$T$372,0)),"")</f>
        <v/>
      </c>
    </row>
    <row r="86" spans="2:11" ht="39.6" hidden="1" customHeight="1" x14ac:dyDescent="0.25">
      <c r="B86" s="76" t="str">
        <f t="shared" si="2"/>
        <v>74MasCategoria A</v>
      </c>
      <c r="C86" s="188">
        <v>74</v>
      </c>
      <c r="D86" s="198" t="str">
        <f t="shared" si="4"/>
        <v/>
      </c>
      <c r="E86" s="199" t="str">
        <f>IFERROR(INDEX(ajuizamento!$AL$13:$AL$372,MATCH('Classificação final'!$B86,ajuizamento!$T$13:$T$372,0)),"")</f>
        <v/>
      </c>
      <c r="F86" s="199" t="str">
        <f>IFERROR(INDEX(ajuizamento!$AS$13:$AS$372,MATCH('Classificação final'!$B86,ajuizamento!$T$13:$T$372,0)),"")</f>
        <v/>
      </c>
      <c r="G86" s="199" t="str">
        <f>IFERROR(INDEX(ajuizamento!$AZ$13:$AZ$372,MATCH('Classificação final'!$B86,ajuizamento!$T$13:$T$372,0)),"")</f>
        <v/>
      </c>
      <c r="H86" s="196" t="str">
        <f>IF(E86="","",IF(IFERROR(INDEX(ajuizamento!AF$13:AF$372,MATCH('Classificação final'!$B86,ajuizamento!$T$13:$T$372,0)),"")="","-",IFERROR(INDEX(ajuizamento!AF$13:AF$372,MATCH('Classificação final'!$B86,ajuizamento!$T$13:$T$372,0)),"")))</f>
        <v/>
      </c>
      <c r="I86" s="196" t="str">
        <f>IF(F86="","",IF(IFERROR(INDEX(ajuizamento!AG$13:AG$372,MATCH('Classificação final'!$B86,ajuizamento!$T$13:$T$372,0)),"")="","-",IFERROR(INDEX(ajuizamento!AG$13:AG$372,MATCH('Classificação final'!$B86,ajuizamento!$T$13:$T$372,0)),"")))</f>
        <v/>
      </c>
      <c r="J86" s="196" t="str">
        <f>IF(G86="","",IF(IFERROR(INDEX(ajuizamento!AH$13:AH$372,MATCH('Classificação final'!$B86,ajuizamento!$T$13:$T$372,0)),"")="","-",IFERROR(INDEX(ajuizamento!AH$13:AH$372,MATCH('Classificação final'!$B86,ajuizamento!$T$13:$T$372,0)),"")))</f>
        <v/>
      </c>
      <c r="K86" s="197" t="str">
        <f>IFERROR(INDEX(ajuizamento!$BZ$13:$BZ$372,MATCH('Classificação final'!$B86,ajuizamento!$T$13:$T$372,0)),"")</f>
        <v/>
      </c>
    </row>
    <row r="87" spans="2:11" ht="39.6" hidden="1" customHeight="1" x14ac:dyDescent="0.25">
      <c r="B87" s="76" t="str">
        <f t="shared" si="2"/>
        <v>75MasCategoria A</v>
      </c>
      <c r="C87" s="188">
        <v>75</v>
      </c>
      <c r="D87" s="198" t="str">
        <f t="shared" si="4"/>
        <v/>
      </c>
      <c r="E87" s="199" t="str">
        <f>IFERROR(INDEX(ajuizamento!$AL$13:$AL$372,MATCH('Classificação final'!$B87,ajuizamento!$T$13:$T$372,0)),"")</f>
        <v/>
      </c>
      <c r="F87" s="199" t="str">
        <f>IFERROR(INDEX(ajuizamento!$AS$13:$AS$372,MATCH('Classificação final'!$B87,ajuizamento!$T$13:$T$372,0)),"")</f>
        <v/>
      </c>
      <c r="G87" s="199" t="str">
        <f>IFERROR(INDEX(ajuizamento!$AZ$13:$AZ$372,MATCH('Classificação final'!$B87,ajuizamento!$T$13:$T$372,0)),"")</f>
        <v/>
      </c>
      <c r="H87" s="196" t="str">
        <f>IF(E87="","",IF(IFERROR(INDEX(ajuizamento!AF$13:AF$372,MATCH('Classificação final'!$B87,ajuizamento!$T$13:$T$372,0)),"")="","-",IFERROR(INDEX(ajuizamento!AF$13:AF$372,MATCH('Classificação final'!$B87,ajuizamento!$T$13:$T$372,0)),"")))</f>
        <v/>
      </c>
      <c r="I87" s="196" t="str">
        <f>IF(F87="","",IF(IFERROR(INDEX(ajuizamento!AG$13:AG$372,MATCH('Classificação final'!$B87,ajuizamento!$T$13:$T$372,0)),"")="","-",IFERROR(INDEX(ajuizamento!AG$13:AG$372,MATCH('Classificação final'!$B87,ajuizamento!$T$13:$T$372,0)),"")))</f>
        <v/>
      </c>
      <c r="J87" s="196" t="str">
        <f>IF(G87="","",IF(IFERROR(INDEX(ajuizamento!AH$13:AH$372,MATCH('Classificação final'!$B87,ajuizamento!$T$13:$T$372,0)),"")="","-",IFERROR(INDEX(ajuizamento!AH$13:AH$372,MATCH('Classificação final'!$B87,ajuizamento!$T$13:$T$372,0)),"")))</f>
        <v/>
      </c>
      <c r="K87" s="197" t="str">
        <f>IFERROR(INDEX(ajuizamento!$BZ$13:$BZ$372,MATCH('Classificação final'!$B87,ajuizamento!$T$13:$T$372,0)),"")</f>
        <v/>
      </c>
    </row>
    <row r="88" spans="2:11" ht="39.6" hidden="1" customHeight="1" x14ac:dyDescent="0.25">
      <c r="B88" s="76" t="str">
        <f t="shared" si="2"/>
        <v>76MasCategoria A</v>
      </c>
      <c r="C88" s="188">
        <v>76</v>
      </c>
      <c r="D88" s="198" t="str">
        <f t="shared" si="4"/>
        <v/>
      </c>
      <c r="E88" s="199" t="str">
        <f>IFERROR(INDEX(ajuizamento!$AL$13:$AL$372,MATCH('Classificação final'!$B88,ajuizamento!$T$13:$T$372,0)),"")</f>
        <v/>
      </c>
      <c r="F88" s="199" t="str">
        <f>IFERROR(INDEX(ajuizamento!$AS$13:$AS$372,MATCH('Classificação final'!$B88,ajuizamento!$T$13:$T$372,0)),"")</f>
        <v/>
      </c>
      <c r="G88" s="199" t="str">
        <f>IFERROR(INDEX(ajuizamento!$AZ$13:$AZ$372,MATCH('Classificação final'!$B88,ajuizamento!$T$13:$T$372,0)),"")</f>
        <v/>
      </c>
      <c r="H88" s="196" t="str">
        <f>IF(E88="","",IF(IFERROR(INDEX(ajuizamento!AF$13:AF$372,MATCH('Classificação final'!$B88,ajuizamento!$T$13:$T$372,0)),"")="","-",IFERROR(INDEX(ajuizamento!AF$13:AF$372,MATCH('Classificação final'!$B88,ajuizamento!$T$13:$T$372,0)),"")))</f>
        <v/>
      </c>
      <c r="I88" s="196" t="str">
        <f>IF(F88="","",IF(IFERROR(INDEX(ajuizamento!AG$13:AG$372,MATCH('Classificação final'!$B88,ajuizamento!$T$13:$T$372,0)),"")="","-",IFERROR(INDEX(ajuizamento!AG$13:AG$372,MATCH('Classificação final'!$B88,ajuizamento!$T$13:$T$372,0)),"")))</f>
        <v/>
      </c>
      <c r="J88" s="196" t="str">
        <f>IF(G88="","",IF(IFERROR(INDEX(ajuizamento!AH$13:AH$372,MATCH('Classificação final'!$B88,ajuizamento!$T$13:$T$372,0)),"")="","-",IFERROR(INDEX(ajuizamento!AH$13:AH$372,MATCH('Classificação final'!$B88,ajuizamento!$T$13:$T$372,0)),"")))</f>
        <v/>
      </c>
      <c r="K88" s="197" t="str">
        <f>IFERROR(INDEX(ajuizamento!$BZ$13:$BZ$372,MATCH('Classificação final'!$B88,ajuizamento!$T$13:$T$372,0)),"")</f>
        <v/>
      </c>
    </row>
    <row r="89" spans="2:11" ht="39.6" hidden="1" customHeight="1" x14ac:dyDescent="0.25">
      <c r="B89" s="76" t="str">
        <f t="shared" si="2"/>
        <v>77MasCategoria A</v>
      </c>
      <c r="C89" s="188">
        <v>77</v>
      </c>
      <c r="D89" s="198" t="str">
        <f t="shared" si="4"/>
        <v/>
      </c>
      <c r="E89" s="199" t="str">
        <f>IFERROR(INDEX(ajuizamento!$AL$13:$AL$372,MATCH('Classificação final'!$B89,ajuizamento!$T$13:$T$372,0)),"")</f>
        <v/>
      </c>
      <c r="F89" s="199" t="str">
        <f>IFERROR(INDEX(ajuizamento!$AS$13:$AS$372,MATCH('Classificação final'!$B89,ajuizamento!$T$13:$T$372,0)),"")</f>
        <v/>
      </c>
      <c r="G89" s="199" t="str">
        <f>IFERROR(INDEX(ajuizamento!$AZ$13:$AZ$372,MATCH('Classificação final'!$B89,ajuizamento!$T$13:$T$372,0)),"")</f>
        <v/>
      </c>
      <c r="H89" s="196" t="str">
        <f>IF(E89="","",IF(IFERROR(INDEX(ajuizamento!AF$13:AF$372,MATCH('Classificação final'!$B89,ajuizamento!$T$13:$T$372,0)),"")="","-",IFERROR(INDEX(ajuizamento!AF$13:AF$372,MATCH('Classificação final'!$B89,ajuizamento!$T$13:$T$372,0)),"")))</f>
        <v/>
      </c>
      <c r="I89" s="196" t="str">
        <f>IF(F89="","",IF(IFERROR(INDEX(ajuizamento!AG$13:AG$372,MATCH('Classificação final'!$B89,ajuizamento!$T$13:$T$372,0)),"")="","-",IFERROR(INDEX(ajuizamento!AG$13:AG$372,MATCH('Classificação final'!$B89,ajuizamento!$T$13:$T$372,0)),"")))</f>
        <v/>
      </c>
      <c r="J89" s="196" t="str">
        <f>IF(G89="","",IF(IFERROR(INDEX(ajuizamento!AH$13:AH$372,MATCH('Classificação final'!$B89,ajuizamento!$T$13:$T$372,0)),"")="","-",IFERROR(INDEX(ajuizamento!AH$13:AH$372,MATCH('Classificação final'!$B89,ajuizamento!$T$13:$T$372,0)),"")))</f>
        <v/>
      </c>
      <c r="K89" s="197" t="str">
        <f>IFERROR(INDEX(ajuizamento!$BZ$13:$BZ$372,MATCH('Classificação final'!$B89,ajuizamento!$T$13:$T$372,0)),"")</f>
        <v/>
      </c>
    </row>
    <row r="90" spans="2:11" ht="39.6" hidden="1" customHeight="1" x14ac:dyDescent="0.25">
      <c r="B90" s="76" t="str">
        <f t="shared" si="2"/>
        <v>78MasCategoria A</v>
      </c>
      <c r="C90" s="188">
        <v>78</v>
      </c>
      <c r="D90" s="198" t="str">
        <f t="shared" si="4"/>
        <v/>
      </c>
      <c r="E90" s="199" t="str">
        <f>IFERROR(INDEX(ajuizamento!$AL$13:$AL$372,MATCH('Classificação final'!$B90,ajuizamento!$T$13:$T$372,0)),"")</f>
        <v/>
      </c>
      <c r="F90" s="199" t="str">
        <f>IFERROR(INDEX(ajuizamento!$AS$13:$AS$372,MATCH('Classificação final'!$B90,ajuizamento!$T$13:$T$372,0)),"")</f>
        <v/>
      </c>
      <c r="G90" s="199" t="str">
        <f>IFERROR(INDEX(ajuizamento!$AZ$13:$AZ$372,MATCH('Classificação final'!$B90,ajuizamento!$T$13:$T$372,0)),"")</f>
        <v/>
      </c>
      <c r="H90" s="196" t="str">
        <f>IF(E90="","",IF(IFERROR(INDEX(ajuizamento!AF$13:AF$372,MATCH('Classificação final'!$B90,ajuizamento!$T$13:$T$372,0)),"")="","-",IFERROR(INDEX(ajuizamento!AF$13:AF$372,MATCH('Classificação final'!$B90,ajuizamento!$T$13:$T$372,0)),"")))</f>
        <v/>
      </c>
      <c r="I90" s="196" t="str">
        <f>IF(F90="","",IF(IFERROR(INDEX(ajuizamento!AG$13:AG$372,MATCH('Classificação final'!$B90,ajuizamento!$T$13:$T$372,0)),"")="","-",IFERROR(INDEX(ajuizamento!AG$13:AG$372,MATCH('Classificação final'!$B90,ajuizamento!$T$13:$T$372,0)),"")))</f>
        <v/>
      </c>
      <c r="J90" s="196" t="str">
        <f>IF(G90="","",IF(IFERROR(INDEX(ajuizamento!AH$13:AH$372,MATCH('Classificação final'!$B90,ajuizamento!$T$13:$T$372,0)),"")="","-",IFERROR(INDEX(ajuizamento!AH$13:AH$372,MATCH('Classificação final'!$B90,ajuizamento!$T$13:$T$372,0)),"")))</f>
        <v/>
      </c>
      <c r="K90" s="197" t="str">
        <f>IFERROR(INDEX(ajuizamento!$BZ$13:$BZ$372,MATCH('Classificação final'!$B90,ajuizamento!$T$13:$T$372,0)),"")</f>
        <v/>
      </c>
    </row>
    <row r="91" spans="2:11" ht="39.6" hidden="1" customHeight="1" x14ac:dyDescent="0.25">
      <c r="B91" s="76" t="str">
        <f t="shared" si="2"/>
        <v>79MasCategoria A</v>
      </c>
      <c r="C91" s="188">
        <v>79</v>
      </c>
      <c r="D91" s="198" t="str">
        <f t="shared" si="4"/>
        <v/>
      </c>
      <c r="E91" s="199" t="str">
        <f>IFERROR(INDEX(ajuizamento!$AL$13:$AL$372,MATCH('Classificação final'!$B91,ajuizamento!$T$13:$T$372,0)),"")</f>
        <v/>
      </c>
      <c r="F91" s="199" t="str">
        <f>IFERROR(INDEX(ajuizamento!$AS$13:$AS$372,MATCH('Classificação final'!$B91,ajuizamento!$T$13:$T$372,0)),"")</f>
        <v/>
      </c>
      <c r="G91" s="199" t="str">
        <f>IFERROR(INDEX(ajuizamento!$AZ$13:$AZ$372,MATCH('Classificação final'!$B91,ajuizamento!$T$13:$T$372,0)),"")</f>
        <v/>
      </c>
      <c r="H91" s="196" t="str">
        <f>IF(E91="","",IF(IFERROR(INDEX(ajuizamento!AF$13:AF$372,MATCH('Classificação final'!$B91,ajuizamento!$T$13:$T$372,0)),"")="","-",IFERROR(INDEX(ajuizamento!AF$13:AF$372,MATCH('Classificação final'!$B91,ajuizamento!$T$13:$T$372,0)),"")))</f>
        <v/>
      </c>
      <c r="I91" s="196" t="str">
        <f>IF(F91="","",IF(IFERROR(INDEX(ajuizamento!AG$13:AG$372,MATCH('Classificação final'!$B91,ajuizamento!$T$13:$T$372,0)),"")="","-",IFERROR(INDEX(ajuizamento!AG$13:AG$372,MATCH('Classificação final'!$B91,ajuizamento!$T$13:$T$372,0)),"")))</f>
        <v/>
      </c>
      <c r="J91" s="196" t="str">
        <f>IF(G91="","",IF(IFERROR(INDEX(ajuizamento!AH$13:AH$372,MATCH('Classificação final'!$B91,ajuizamento!$T$13:$T$372,0)),"")="","-",IFERROR(INDEX(ajuizamento!AH$13:AH$372,MATCH('Classificação final'!$B91,ajuizamento!$T$13:$T$372,0)),"")))</f>
        <v/>
      </c>
      <c r="K91" s="197" t="str">
        <f>IFERROR(INDEX(ajuizamento!$BZ$13:$BZ$372,MATCH('Classificação final'!$B91,ajuizamento!$T$13:$T$372,0)),"")</f>
        <v/>
      </c>
    </row>
    <row r="92" spans="2:11" ht="39.6" hidden="1" customHeight="1" x14ac:dyDescent="0.25">
      <c r="B92" s="76" t="str">
        <f t="shared" si="2"/>
        <v>80MasCategoria A</v>
      </c>
      <c r="C92" s="188">
        <v>80</v>
      </c>
      <c r="D92" s="198" t="str">
        <f t="shared" si="4"/>
        <v/>
      </c>
      <c r="E92" s="199" t="str">
        <f>IFERROR(INDEX(ajuizamento!$AL$13:$AL$372,MATCH('Classificação final'!$B92,ajuizamento!$T$13:$T$372,0)),"")</f>
        <v/>
      </c>
      <c r="F92" s="199" t="str">
        <f>IFERROR(INDEX(ajuizamento!$AS$13:$AS$372,MATCH('Classificação final'!$B92,ajuizamento!$T$13:$T$372,0)),"")</f>
        <v/>
      </c>
      <c r="G92" s="199" t="str">
        <f>IFERROR(INDEX(ajuizamento!$AZ$13:$AZ$372,MATCH('Classificação final'!$B92,ajuizamento!$T$13:$T$372,0)),"")</f>
        <v/>
      </c>
      <c r="H92" s="196" t="str">
        <f>IF(E92="","",IF(IFERROR(INDEX(ajuizamento!AF$13:AF$372,MATCH('Classificação final'!$B92,ajuizamento!$T$13:$T$372,0)),"")="","-",IFERROR(INDEX(ajuizamento!AF$13:AF$372,MATCH('Classificação final'!$B92,ajuizamento!$T$13:$T$372,0)),"")))</f>
        <v/>
      </c>
      <c r="I92" s="196" t="str">
        <f>IF(F92="","",IF(IFERROR(INDEX(ajuizamento!AG$13:AG$372,MATCH('Classificação final'!$B92,ajuizamento!$T$13:$T$372,0)),"")="","-",IFERROR(INDEX(ajuizamento!AG$13:AG$372,MATCH('Classificação final'!$B92,ajuizamento!$T$13:$T$372,0)),"")))</f>
        <v/>
      </c>
      <c r="J92" s="196" t="str">
        <f>IF(G92="","",IF(IFERROR(INDEX(ajuizamento!AH$13:AH$372,MATCH('Classificação final'!$B92,ajuizamento!$T$13:$T$372,0)),"")="","-",IFERROR(INDEX(ajuizamento!AH$13:AH$372,MATCH('Classificação final'!$B92,ajuizamento!$T$13:$T$372,0)),"")))</f>
        <v/>
      </c>
      <c r="K92" s="197" t="str">
        <f>IFERROR(INDEX(ajuizamento!$BZ$13:$BZ$372,MATCH('Classificação final'!$B92,ajuizamento!$T$13:$T$372,0)),"")</f>
        <v/>
      </c>
    </row>
    <row r="93" spans="2:11" ht="39.6" hidden="1" customHeight="1" x14ac:dyDescent="0.25">
      <c r="B93" s="76" t="str">
        <f t="shared" si="2"/>
        <v>81MasCategoria A</v>
      </c>
      <c r="C93" s="188">
        <v>81</v>
      </c>
      <c r="D93" s="198" t="str">
        <f t="shared" si="4"/>
        <v/>
      </c>
      <c r="E93" s="199" t="str">
        <f>IFERROR(INDEX(ajuizamento!$AL$13:$AL$372,MATCH('Classificação final'!$B93,ajuizamento!$T$13:$T$372,0)),"")</f>
        <v/>
      </c>
      <c r="F93" s="199" t="str">
        <f>IFERROR(INDEX(ajuizamento!$AS$13:$AS$372,MATCH('Classificação final'!$B93,ajuizamento!$T$13:$T$372,0)),"")</f>
        <v/>
      </c>
      <c r="G93" s="199" t="str">
        <f>IFERROR(INDEX(ajuizamento!$AZ$13:$AZ$372,MATCH('Classificação final'!$B93,ajuizamento!$T$13:$T$372,0)),"")</f>
        <v/>
      </c>
      <c r="H93" s="196" t="str">
        <f>IF(E93="","",IF(IFERROR(INDEX(ajuizamento!AF$13:AF$372,MATCH('Classificação final'!$B93,ajuizamento!$T$13:$T$372,0)),"")="","-",IFERROR(INDEX(ajuizamento!AF$13:AF$372,MATCH('Classificação final'!$B93,ajuizamento!$T$13:$T$372,0)),"")))</f>
        <v/>
      </c>
      <c r="I93" s="196" t="str">
        <f>IF(F93="","",IF(IFERROR(INDEX(ajuizamento!AG$13:AG$372,MATCH('Classificação final'!$B93,ajuizamento!$T$13:$T$372,0)),"")="","-",IFERROR(INDEX(ajuizamento!AG$13:AG$372,MATCH('Classificação final'!$B93,ajuizamento!$T$13:$T$372,0)),"")))</f>
        <v/>
      </c>
      <c r="J93" s="196" t="str">
        <f>IF(G93="","",IF(IFERROR(INDEX(ajuizamento!AH$13:AH$372,MATCH('Classificação final'!$B93,ajuizamento!$T$13:$T$372,0)),"")="","-",IFERROR(INDEX(ajuizamento!AH$13:AH$372,MATCH('Classificação final'!$B93,ajuizamento!$T$13:$T$372,0)),"")))</f>
        <v/>
      </c>
      <c r="K93" s="197" t="str">
        <f>IFERROR(INDEX(ajuizamento!$BZ$13:$BZ$372,MATCH('Classificação final'!$B93,ajuizamento!$T$13:$T$372,0)),"")</f>
        <v/>
      </c>
    </row>
    <row r="94" spans="2:11" ht="39.6" hidden="1" customHeight="1" x14ac:dyDescent="0.25">
      <c r="B94" s="76" t="str">
        <f t="shared" si="2"/>
        <v>82MasCategoria A</v>
      </c>
      <c r="C94" s="188">
        <v>82</v>
      </c>
      <c r="D94" s="198" t="str">
        <f t="shared" si="4"/>
        <v/>
      </c>
      <c r="E94" s="199" t="str">
        <f>IFERROR(INDEX(ajuizamento!$AL$13:$AL$372,MATCH('Classificação final'!$B94,ajuizamento!$T$13:$T$372,0)),"")</f>
        <v/>
      </c>
      <c r="F94" s="199" t="str">
        <f>IFERROR(INDEX(ajuizamento!$AS$13:$AS$372,MATCH('Classificação final'!$B94,ajuizamento!$T$13:$T$372,0)),"")</f>
        <v/>
      </c>
      <c r="G94" s="199" t="str">
        <f>IFERROR(INDEX(ajuizamento!$AZ$13:$AZ$372,MATCH('Classificação final'!$B94,ajuizamento!$T$13:$T$372,0)),"")</f>
        <v/>
      </c>
      <c r="H94" s="196" t="str">
        <f>IF(E94="","",IF(IFERROR(INDEX(ajuizamento!AF$13:AF$372,MATCH('Classificação final'!$B94,ajuizamento!$T$13:$T$372,0)),"")="","-",IFERROR(INDEX(ajuizamento!AF$13:AF$372,MATCH('Classificação final'!$B94,ajuizamento!$T$13:$T$372,0)),"")))</f>
        <v/>
      </c>
      <c r="I94" s="196" t="str">
        <f>IF(F94="","",IF(IFERROR(INDEX(ajuizamento!AG$13:AG$372,MATCH('Classificação final'!$B94,ajuizamento!$T$13:$T$372,0)),"")="","-",IFERROR(INDEX(ajuizamento!AG$13:AG$372,MATCH('Classificação final'!$B94,ajuizamento!$T$13:$T$372,0)),"")))</f>
        <v/>
      </c>
      <c r="J94" s="196" t="str">
        <f>IF(G94="","",IF(IFERROR(INDEX(ajuizamento!AH$13:AH$372,MATCH('Classificação final'!$B94,ajuizamento!$T$13:$T$372,0)),"")="","-",IFERROR(INDEX(ajuizamento!AH$13:AH$372,MATCH('Classificação final'!$B94,ajuizamento!$T$13:$T$372,0)),"")))</f>
        <v/>
      </c>
      <c r="K94" s="197" t="str">
        <f>IFERROR(INDEX(ajuizamento!$BZ$13:$BZ$372,MATCH('Classificação final'!$B94,ajuizamento!$T$13:$T$372,0)),"")</f>
        <v/>
      </c>
    </row>
    <row r="95" spans="2:11" ht="39.6" hidden="1" customHeight="1" x14ac:dyDescent="0.25">
      <c r="B95" s="76" t="str">
        <f t="shared" si="2"/>
        <v>83MasCategoria A</v>
      </c>
      <c r="C95" s="188">
        <v>83</v>
      </c>
      <c r="D95" s="198" t="str">
        <f t="shared" si="4"/>
        <v/>
      </c>
      <c r="E95" s="199" t="str">
        <f>IFERROR(INDEX(ajuizamento!$AL$13:$AL$372,MATCH('Classificação final'!$B95,ajuizamento!$T$13:$T$372,0)),"")</f>
        <v/>
      </c>
      <c r="F95" s="199" t="str">
        <f>IFERROR(INDEX(ajuizamento!$AS$13:$AS$372,MATCH('Classificação final'!$B95,ajuizamento!$T$13:$T$372,0)),"")</f>
        <v/>
      </c>
      <c r="G95" s="199" t="str">
        <f>IFERROR(INDEX(ajuizamento!$AZ$13:$AZ$372,MATCH('Classificação final'!$B95,ajuizamento!$T$13:$T$372,0)),"")</f>
        <v/>
      </c>
      <c r="H95" s="196" t="str">
        <f>IF(E95="","",IF(IFERROR(INDEX(ajuizamento!AF$13:AF$372,MATCH('Classificação final'!$B95,ajuizamento!$T$13:$T$372,0)),"")="","-",IFERROR(INDEX(ajuizamento!AF$13:AF$372,MATCH('Classificação final'!$B95,ajuizamento!$T$13:$T$372,0)),"")))</f>
        <v/>
      </c>
      <c r="I95" s="196" t="str">
        <f>IF(F95="","",IF(IFERROR(INDEX(ajuizamento!AG$13:AG$372,MATCH('Classificação final'!$B95,ajuizamento!$T$13:$T$372,0)),"")="","-",IFERROR(INDEX(ajuizamento!AG$13:AG$372,MATCH('Classificação final'!$B95,ajuizamento!$T$13:$T$372,0)),"")))</f>
        <v/>
      </c>
      <c r="J95" s="196" t="str">
        <f>IF(G95="","",IF(IFERROR(INDEX(ajuizamento!AH$13:AH$372,MATCH('Classificação final'!$B95,ajuizamento!$T$13:$T$372,0)),"")="","-",IFERROR(INDEX(ajuizamento!AH$13:AH$372,MATCH('Classificação final'!$B95,ajuizamento!$T$13:$T$372,0)),"")))</f>
        <v/>
      </c>
      <c r="K95" s="197" t="str">
        <f>IFERROR(INDEX(ajuizamento!$BZ$13:$BZ$372,MATCH('Classificação final'!$B95,ajuizamento!$T$13:$T$372,0)),"")</f>
        <v/>
      </c>
    </row>
    <row r="96" spans="2:11" ht="39.6" hidden="1" customHeight="1" x14ac:dyDescent="0.25">
      <c r="B96" s="76" t="str">
        <f t="shared" si="2"/>
        <v>84MasCategoria A</v>
      </c>
      <c r="C96" s="188">
        <v>84</v>
      </c>
      <c r="D96" s="198" t="str">
        <f t="shared" si="4"/>
        <v/>
      </c>
      <c r="E96" s="199" t="str">
        <f>IFERROR(INDEX(ajuizamento!$AL$13:$AL$372,MATCH('Classificação final'!$B96,ajuizamento!$T$13:$T$372,0)),"")</f>
        <v/>
      </c>
      <c r="F96" s="199" t="str">
        <f>IFERROR(INDEX(ajuizamento!$AS$13:$AS$372,MATCH('Classificação final'!$B96,ajuizamento!$T$13:$T$372,0)),"")</f>
        <v/>
      </c>
      <c r="G96" s="199" t="str">
        <f>IFERROR(INDEX(ajuizamento!$AZ$13:$AZ$372,MATCH('Classificação final'!$B96,ajuizamento!$T$13:$T$372,0)),"")</f>
        <v/>
      </c>
      <c r="H96" s="196" t="str">
        <f>IF(E96="","",IF(IFERROR(INDEX(ajuizamento!AF$13:AF$372,MATCH('Classificação final'!$B96,ajuizamento!$T$13:$T$372,0)),"")="","-",IFERROR(INDEX(ajuizamento!AF$13:AF$372,MATCH('Classificação final'!$B96,ajuizamento!$T$13:$T$372,0)),"")))</f>
        <v/>
      </c>
      <c r="I96" s="196" t="str">
        <f>IF(F96="","",IF(IFERROR(INDEX(ajuizamento!AG$13:AG$372,MATCH('Classificação final'!$B96,ajuizamento!$T$13:$T$372,0)),"")="","-",IFERROR(INDEX(ajuizamento!AG$13:AG$372,MATCH('Classificação final'!$B96,ajuizamento!$T$13:$T$372,0)),"")))</f>
        <v/>
      </c>
      <c r="J96" s="196" t="str">
        <f>IF(G96="","",IF(IFERROR(INDEX(ajuizamento!AH$13:AH$372,MATCH('Classificação final'!$B96,ajuizamento!$T$13:$T$372,0)),"")="","-",IFERROR(INDEX(ajuizamento!AH$13:AH$372,MATCH('Classificação final'!$B96,ajuizamento!$T$13:$T$372,0)),"")))</f>
        <v/>
      </c>
      <c r="K96" s="197" t="str">
        <f>IFERROR(INDEX(ajuizamento!$BZ$13:$BZ$372,MATCH('Classificação final'!$B96,ajuizamento!$T$13:$T$372,0)),"")</f>
        <v/>
      </c>
    </row>
    <row r="97" spans="2:11" ht="39.6" hidden="1" customHeight="1" x14ac:dyDescent="0.25">
      <c r="B97" s="76" t="str">
        <f t="shared" si="2"/>
        <v>85MasCategoria A</v>
      </c>
      <c r="C97" s="188">
        <v>85</v>
      </c>
      <c r="D97" s="198" t="str">
        <f t="shared" si="4"/>
        <v/>
      </c>
      <c r="E97" s="199" t="str">
        <f>IFERROR(INDEX(ajuizamento!$AL$13:$AL$372,MATCH('Classificação final'!$B97,ajuizamento!$T$13:$T$372,0)),"")</f>
        <v/>
      </c>
      <c r="F97" s="199" t="str">
        <f>IFERROR(INDEX(ajuizamento!$AS$13:$AS$372,MATCH('Classificação final'!$B97,ajuizamento!$T$13:$T$372,0)),"")</f>
        <v/>
      </c>
      <c r="G97" s="199" t="str">
        <f>IFERROR(INDEX(ajuizamento!$AZ$13:$AZ$372,MATCH('Classificação final'!$B97,ajuizamento!$T$13:$T$372,0)),"")</f>
        <v/>
      </c>
      <c r="H97" s="196" t="str">
        <f>IF(E97="","",IF(IFERROR(INDEX(ajuizamento!AF$13:AF$372,MATCH('Classificação final'!$B97,ajuizamento!$T$13:$T$372,0)),"")="","-",IFERROR(INDEX(ajuizamento!AF$13:AF$372,MATCH('Classificação final'!$B97,ajuizamento!$T$13:$T$372,0)),"")))</f>
        <v/>
      </c>
      <c r="I97" s="196" t="str">
        <f>IF(F97="","",IF(IFERROR(INDEX(ajuizamento!AG$13:AG$372,MATCH('Classificação final'!$B97,ajuizamento!$T$13:$T$372,0)),"")="","-",IFERROR(INDEX(ajuizamento!AG$13:AG$372,MATCH('Classificação final'!$B97,ajuizamento!$T$13:$T$372,0)),"")))</f>
        <v/>
      </c>
      <c r="J97" s="196" t="str">
        <f>IF(G97="","",IF(IFERROR(INDEX(ajuizamento!AH$13:AH$372,MATCH('Classificação final'!$B97,ajuizamento!$T$13:$T$372,0)),"")="","-",IFERROR(INDEX(ajuizamento!AH$13:AH$372,MATCH('Classificação final'!$B97,ajuizamento!$T$13:$T$372,0)),"")))</f>
        <v/>
      </c>
      <c r="K97" s="197" t="str">
        <f>IFERROR(INDEX(ajuizamento!$BZ$13:$BZ$372,MATCH('Classificação final'!$B97,ajuizamento!$T$13:$T$372,0)),"")</f>
        <v/>
      </c>
    </row>
    <row r="98" spans="2:11" ht="39.6" hidden="1" customHeight="1" x14ac:dyDescent="0.25">
      <c r="B98" s="76" t="str">
        <f t="shared" si="2"/>
        <v>86MasCategoria A</v>
      </c>
      <c r="C98" s="188">
        <v>86</v>
      </c>
      <c r="D98" s="198" t="str">
        <f t="shared" si="4"/>
        <v/>
      </c>
      <c r="E98" s="199" t="str">
        <f>IFERROR(INDEX(ajuizamento!$AL$13:$AL$372,MATCH('Classificação final'!$B98,ajuizamento!$T$13:$T$372,0)),"")</f>
        <v/>
      </c>
      <c r="F98" s="199" t="str">
        <f>IFERROR(INDEX(ajuizamento!$AS$13:$AS$372,MATCH('Classificação final'!$B98,ajuizamento!$T$13:$T$372,0)),"")</f>
        <v/>
      </c>
      <c r="G98" s="199" t="str">
        <f>IFERROR(INDEX(ajuizamento!$AZ$13:$AZ$372,MATCH('Classificação final'!$B98,ajuizamento!$T$13:$T$372,0)),"")</f>
        <v/>
      </c>
      <c r="H98" s="196" t="str">
        <f>IF(E98="","",IF(IFERROR(INDEX(ajuizamento!AF$13:AF$372,MATCH('Classificação final'!$B98,ajuizamento!$T$13:$T$372,0)),"")="","-",IFERROR(INDEX(ajuizamento!AF$13:AF$372,MATCH('Classificação final'!$B98,ajuizamento!$T$13:$T$372,0)),"")))</f>
        <v/>
      </c>
      <c r="I98" s="196" t="str">
        <f>IF(F98="","",IF(IFERROR(INDEX(ajuizamento!AG$13:AG$372,MATCH('Classificação final'!$B98,ajuizamento!$T$13:$T$372,0)),"")="","-",IFERROR(INDEX(ajuizamento!AG$13:AG$372,MATCH('Classificação final'!$B98,ajuizamento!$T$13:$T$372,0)),"")))</f>
        <v/>
      </c>
      <c r="J98" s="196" t="str">
        <f>IF(G98="","",IF(IFERROR(INDEX(ajuizamento!AH$13:AH$372,MATCH('Classificação final'!$B98,ajuizamento!$T$13:$T$372,0)),"")="","-",IFERROR(INDEX(ajuizamento!AH$13:AH$372,MATCH('Classificação final'!$B98,ajuizamento!$T$13:$T$372,0)),"")))</f>
        <v/>
      </c>
      <c r="K98" s="197" t="str">
        <f>IFERROR(INDEX(ajuizamento!$BZ$13:$BZ$372,MATCH('Classificação final'!$B98,ajuizamento!$T$13:$T$372,0)),"")</f>
        <v/>
      </c>
    </row>
    <row r="99" spans="2:11" ht="39.6" hidden="1" customHeight="1" x14ac:dyDescent="0.25">
      <c r="B99" s="76" t="str">
        <f t="shared" si="2"/>
        <v>87MasCategoria A</v>
      </c>
      <c r="C99" s="188">
        <v>87</v>
      </c>
      <c r="D99" s="198" t="str">
        <f t="shared" si="4"/>
        <v/>
      </c>
      <c r="E99" s="199" t="str">
        <f>IFERROR(INDEX(ajuizamento!$AL$13:$AL$372,MATCH('Classificação final'!$B99,ajuizamento!$T$13:$T$372,0)),"")</f>
        <v/>
      </c>
      <c r="F99" s="199" t="str">
        <f>IFERROR(INDEX(ajuizamento!$AS$13:$AS$372,MATCH('Classificação final'!$B99,ajuizamento!$T$13:$T$372,0)),"")</f>
        <v/>
      </c>
      <c r="G99" s="199" t="str">
        <f>IFERROR(INDEX(ajuizamento!$AZ$13:$AZ$372,MATCH('Classificação final'!$B99,ajuizamento!$T$13:$T$372,0)),"")</f>
        <v/>
      </c>
      <c r="H99" s="196" t="str">
        <f>IF(E99="","",IF(IFERROR(INDEX(ajuizamento!AF$13:AF$372,MATCH('Classificação final'!$B99,ajuizamento!$T$13:$T$372,0)),"")="","-",IFERROR(INDEX(ajuizamento!AF$13:AF$372,MATCH('Classificação final'!$B99,ajuizamento!$T$13:$T$372,0)),"")))</f>
        <v/>
      </c>
      <c r="I99" s="196" t="str">
        <f>IF(F99="","",IF(IFERROR(INDEX(ajuizamento!AG$13:AG$372,MATCH('Classificação final'!$B99,ajuizamento!$T$13:$T$372,0)),"")="","-",IFERROR(INDEX(ajuizamento!AG$13:AG$372,MATCH('Classificação final'!$B99,ajuizamento!$T$13:$T$372,0)),"")))</f>
        <v/>
      </c>
      <c r="J99" s="196" t="str">
        <f>IF(G99="","",IF(IFERROR(INDEX(ajuizamento!AH$13:AH$372,MATCH('Classificação final'!$B99,ajuizamento!$T$13:$T$372,0)),"")="","-",IFERROR(INDEX(ajuizamento!AH$13:AH$372,MATCH('Classificação final'!$B99,ajuizamento!$T$13:$T$372,0)),"")))</f>
        <v/>
      </c>
      <c r="K99" s="197" t="str">
        <f>IFERROR(INDEX(ajuizamento!$BZ$13:$BZ$372,MATCH('Classificação final'!$B99,ajuizamento!$T$13:$T$372,0)),"")</f>
        <v/>
      </c>
    </row>
    <row r="100" spans="2:11" ht="39.6" hidden="1" customHeight="1" x14ac:dyDescent="0.25">
      <c r="B100" s="76" t="str">
        <f t="shared" si="2"/>
        <v>88MasCategoria A</v>
      </c>
      <c r="C100" s="188">
        <v>88</v>
      </c>
      <c r="D100" s="198" t="str">
        <f t="shared" si="4"/>
        <v/>
      </c>
      <c r="E100" s="199" t="str">
        <f>IFERROR(INDEX(ajuizamento!$AL$13:$AL$372,MATCH('Classificação final'!$B100,ajuizamento!$T$13:$T$372,0)),"")</f>
        <v/>
      </c>
      <c r="F100" s="199" t="str">
        <f>IFERROR(INDEX(ajuizamento!$AS$13:$AS$372,MATCH('Classificação final'!$B100,ajuizamento!$T$13:$T$372,0)),"")</f>
        <v/>
      </c>
      <c r="G100" s="199" t="str">
        <f>IFERROR(INDEX(ajuizamento!$AZ$13:$AZ$372,MATCH('Classificação final'!$B100,ajuizamento!$T$13:$T$372,0)),"")</f>
        <v/>
      </c>
      <c r="H100" s="196" t="str">
        <f>IF(E100="","",IF(IFERROR(INDEX(ajuizamento!AF$13:AF$372,MATCH('Classificação final'!$B100,ajuizamento!$T$13:$T$372,0)),"")="","-",IFERROR(INDEX(ajuizamento!AF$13:AF$372,MATCH('Classificação final'!$B100,ajuizamento!$T$13:$T$372,0)),"")))</f>
        <v/>
      </c>
      <c r="I100" s="196" t="str">
        <f>IF(F100="","",IF(IFERROR(INDEX(ajuizamento!AG$13:AG$372,MATCH('Classificação final'!$B100,ajuizamento!$T$13:$T$372,0)),"")="","-",IFERROR(INDEX(ajuizamento!AG$13:AG$372,MATCH('Classificação final'!$B100,ajuizamento!$T$13:$T$372,0)),"")))</f>
        <v/>
      </c>
      <c r="J100" s="196" t="str">
        <f>IF(G100="","",IF(IFERROR(INDEX(ajuizamento!AH$13:AH$372,MATCH('Classificação final'!$B100,ajuizamento!$T$13:$T$372,0)),"")="","-",IFERROR(INDEX(ajuizamento!AH$13:AH$372,MATCH('Classificação final'!$B100,ajuizamento!$T$13:$T$372,0)),"")))</f>
        <v/>
      </c>
      <c r="K100" s="197" t="str">
        <f>IFERROR(INDEX(ajuizamento!$BZ$13:$BZ$372,MATCH('Classificação final'!$B100,ajuizamento!$T$13:$T$372,0)),"")</f>
        <v/>
      </c>
    </row>
    <row r="101" spans="2:11" ht="39.6" hidden="1" customHeight="1" x14ac:dyDescent="0.25">
      <c r="B101" s="76" t="str">
        <f t="shared" si="2"/>
        <v>89MasCategoria A</v>
      </c>
      <c r="C101" s="188">
        <v>89</v>
      </c>
      <c r="D101" s="198" t="str">
        <f t="shared" si="4"/>
        <v/>
      </c>
      <c r="E101" s="199" t="str">
        <f>IFERROR(INDEX(ajuizamento!$AL$13:$AL$372,MATCH('Classificação final'!$B101,ajuizamento!$T$13:$T$372,0)),"")</f>
        <v/>
      </c>
      <c r="F101" s="199" t="str">
        <f>IFERROR(INDEX(ajuizamento!$AS$13:$AS$372,MATCH('Classificação final'!$B101,ajuizamento!$T$13:$T$372,0)),"")</f>
        <v/>
      </c>
      <c r="G101" s="199" t="str">
        <f>IFERROR(INDEX(ajuizamento!$AZ$13:$AZ$372,MATCH('Classificação final'!$B101,ajuizamento!$T$13:$T$372,0)),"")</f>
        <v/>
      </c>
      <c r="H101" s="196" t="str">
        <f>IF(E101="","",IF(IFERROR(INDEX(ajuizamento!AF$13:AF$372,MATCH('Classificação final'!$B101,ajuizamento!$T$13:$T$372,0)),"")="","-",IFERROR(INDEX(ajuizamento!AF$13:AF$372,MATCH('Classificação final'!$B101,ajuizamento!$T$13:$T$372,0)),"")))</f>
        <v/>
      </c>
      <c r="I101" s="196" t="str">
        <f>IF(F101="","",IF(IFERROR(INDEX(ajuizamento!AG$13:AG$372,MATCH('Classificação final'!$B101,ajuizamento!$T$13:$T$372,0)),"")="","-",IFERROR(INDEX(ajuizamento!AG$13:AG$372,MATCH('Classificação final'!$B101,ajuizamento!$T$13:$T$372,0)),"")))</f>
        <v/>
      </c>
      <c r="J101" s="196" t="str">
        <f>IF(G101="","",IF(IFERROR(INDEX(ajuizamento!AH$13:AH$372,MATCH('Classificação final'!$B101,ajuizamento!$T$13:$T$372,0)),"")="","-",IFERROR(INDEX(ajuizamento!AH$13:AH$372,MATCH('Classificação final'!$B101,ajuizamento!$T$13:$T$372,0)),"")))</f>
        <v/>
      </c>
      <c r="K101" s="197" t="str">
        <f>IFERROR(INDEX(ajuizamento!$BZ$13:$BZ$372,MATCH('Classificação final'!$B101,ajuizamento!$T$13:$T$372,0)),"")</f>
        <v/>
      </c>
    </row>
    <row r="102" spans="2:11" ht="39.6" hidden="1" customHeight="1" x14ac:dyDescent="0.25">
      <c r="B102" s="76" t="str">
        <f t="shared" si="2"/>
        <v>90MasCategoria A</v>
      </c>
      <c r="C102" s="188">
        <v>90</v>
      </c>
      <c r="D102" s="198" t="str">
        <f t="shared" si="4"/>
        <v/>
      </c>
      <c r="E102" s="199" t="str">
        <f>IFERROR(INDEX(ajuizamento!$AL$13:$AL$372,MATCH('Classificação final'!$B102,ajuizamento!$T$13:$T$372,0)),"")</f>
        <v/>
      </c>
      <c r="F102" s="199" t="str">
        <f>IFERROR(INDEX(ajuizamento!$AS$13:$AS$372,MATCH('Classificação final'!$B102,ajuizamento!$T$13:$T$372,0)),"")</f>
        <v/>
      </c>
      <c r="G102" s="199" t="str">
        <f>IFERROR(INDEX(ajuizamento!$AZ$13:$AZ$372,MATCH('Classificação final'!$B102,ajuizamento!$T$13:$T$372,0)),"")</f>
        <v/>
      </c>
      <c r="H102" s="196" t="str">
        <f>IF(E102="","",IF(IFERROR(INDEX(ajuizamento!AF$13:AF$372,MATCH('Classificação final'!$B102,ajuizamento!$T$13:$T$372,0)),"")="","-",IFERROR(INDEX(ajuizamento!AF$13:AF$372,MATCH('Classificação final'!$B102,ajuizamento!$T$13:$T$372,0)),"")))</f>
        <v/>
      </c>
      <c r="I102" s="196" t="str">
        <f>IF(F102="","",IF(IFERROR(INDEX(ajuizamento!AG$13:AG$372,MATCH('Classificação final'!$B102,ajuizamento!$T$13:$T$372,0)),"")="","-",IFERROR(INDEX(ajuizamento!AG$13:AG$372,MATCH('Classificação final'!$B102,ajuizamento!$T$13:$T$372,0)),"")))</f>
        <v/>
      </c>
      <c r="J102" s="196" t="str">
        <f>IF(G102="","",IF(IFERROR(INDEX(ajuizamento!AH$13:AH$372,MATCH('Classificação final'!$B102,ajuizamento!$T$13:$T$372,0)),"")="","-",IFERROR(INDEX(ajuizamento!AH$13:AH$372,MATCH('Classificação final'!$B102,ajuizamento!$T$13:$T$372,0)),"")))</f>
        <v/>
      </c>
      <c r="K102" s="197" t="str">
        <f>IFERROR(INDEX(ajuizamento!$BZ$13:$BZ$372,MATCH('Classificação final'!$B102,ajuizamento!$T$13:$T$372,0)),"")</f>
        <v/>
      </c>
    </row>
    <row r="103" spans="2:11" ht="39.6" hidden="1" customHeight="1" x14ac:dyDescent="0.25">
      <c r="B103" s="76" t="str">
        <f t="shared" si="2"/>
        <v>91MasCategoria A</v>
      </c>
      <c r="C103" s="188">
        <v>91</v>
      </c>
      <c r="D103" s="198" t="str">
        <f t="shared" si="4"/>
        <v/>
      </c>
      <c r="E103" s="199" t="str">
        <f>IFERROR(INDEX(ajuizamento!$AL$13:$AL$372,MATCH('Classificação final'!$B103,ajuizamento!$T$13:$T$372,0)),"")</f>
        <v/>
      </c>
      <c r="F103" s="199" t="str">
        <f>IFERROR(INDEX(ajuizamento!$AS$13:$AS$372,MATCH('Classificação final'!$B103,ajuizamento!$T$13:$T$372,0)),"")</f>
        <v/>
      </c>
      <c r="G103" s="199" t="str">
        <f>IFERROR(INDEX(ajuizamento!$AZ$13:$AZ$372,MATCH('Classificação final'!$B103,ajuizamento!$T$13:$T$372,0)),"")</f>
        <v/>
      </c>
      <c r="H103" s="196" t="str">
        <f>IF(E103="","",IF(IFERROR(INDEX(ajuizamento!AF$13:AF$372,MATCH('Classificação final'!$B103,ajuizamento!$T$13:$T$372,0)),"")="","-",IFERROR(INDEX(ajuizamento!AF$13:AF$372,MATCH('Classificação final'!$B103,ajuizamento!$T$13:$T$372,0)),"")))</f>
        <v/>
      </c>
      <c r="I103" s="196" t="str">
        <f>IF(F103="","",IF(IFERROR(INDEX(ajuizamento!AG$13:AG$372,MATCH('Classificação final'!$B103,ajuizamento!$T$13:$T$372,0)),"")="","-",IFERROR(INDEX(ajuizamento!AG$13:AG$372,MATCH('Classificação final'!$B103,ajuizamento!$T$13:$T$372,0)),"")))</f>
        <v/>
      </c>
      <c r="J103" s="196" t="str">
        <f>IF(G103="","",IF(IFERROR(INDEX(ajuizamento!AH$13:AH$372,MATCH('Classificação final'!$B103,ajuizamento!$T$13:$T$372,0)),"")="","-",IFERROR(INDEX(ajuizamento!AH$13:AH$372,MATCH('Classificação final'!$B103,ajuizamento!$T$13:$T$372,0)),"")))</f>
        <v/>
      </c>
      <c r="K103" s="197" t="str">
        <f>IFERROR(INDEX(ajuizamento!$BZ$13:$BZ$372,MATCH('Classificação final'!$B103,ajuizamento!$T$13:$T$372,0)),"")</f>
        <v/>
      </c>
    </row>
    <row r="104" spans="2:11" ht="39.6" hidden="1" customHeight="1" x14ac:dyDescent="0.25">
      <c r="B104" s="76" t="str">
        <f t="shared" si="2"/>
        <v>92MasCategoria A</v>
      </c>
      <c r="C104" s="188">
        <v>92</v>
      </c>
      <c r="D104" s="198" t="str">
        <f t="shared" si="4"/>
        <v/>
      </c>
      <c r="E104" s="199" t="str">
        <f>IFERROR(INDEX(ajuizamento!$AL$13:$AL$372,MATCH('Classificação final'!$B104,ajuizamento!$T$13:$T$372,0)),"")</f>
        <v/>
      </c>
      <c r="F104" s="199" t="str">
        <f>IFERROR(INDEX(ajuizamento!$AS$13:$AS$372,MATCH('Classificação final'!$B104,ajuizamento!$T$13:$T$372,0)),"")</f>
        <v/>
      </c>
      <c r="G104" s="199" t="str">
        <f>IFERROR(INDEX(ajuizamento!$AZ$13:$AZ$372,MATCH('Classificação final'!$B104,ajuizamento!$T$13:$T$372,0)),"")</f>
        <v/>
      </c>
      <c r="H104" s="196" t="str">
        <f>IF(E104="","",IF(IFERROR(INDEX(ajuizamento!AF$13:AF$372,MATCH('Classificação final'!$B104,ajuizamento!$T$13:$T$372,0)),"")="","-",IFERROR(INDEX(ajuizamento!AF$13:AF$372,MATCH('Classificação final'!$B104,ajuizamento!$T$13:$T$372,0)),"")))</f>
        <v/>
      </c>
      <c r="I104" s="196" t="str">
        <f>IF(F104="","",IF(IFERROR(INDEX(ajuizamento!AG$13:AG$372,MATCH('Classificação final'!$B104,ajuizamento!$T$13:$T$372,0)),"")="","-",IFERROR(INDEX(ajuizamento!AG$13:AG$372,MATCH('Classificação final'!$B104,ajuizamento!$T$13:$T$372,0)),"")))</f>
        <v/>
      </c>
      <c r="J104" s="196" t="str">
        <f>IF(G104="","",IF(IFERROR(INDEX(ajuizamento!AH$13:AH$372,MATCH('Classificação final'!$B104,ajuizamento!$T$13:$T$372,0)),"")="","-",IFERROR(INDEX(ajuizamento!AH$13:AH$372,MATCH('Classificação final'!$B104,ajuizamento!$T$13:$T$372,0)),"")))</f>
        <v/>
      </c>
      <c r="K104" s="197" t="str">
        <f>IFERROR(INDEX(ajuizamento!$BZ$13:$BZ$372,MATCH('Classificação final'!$B104,ajuizamento!$T$13:$T$372,0)),"")</f>
        <v/>
      </c>
    </row>
    <row r="105" spans="2:11" ht="39.6" hidden="1" customHeight="1" x14ac:dyDescent="0.25">
      <c r="B105" s="76" t="str">
        <f t="shared" si="2"/>
        <v>93MasCategoria A</v>
      </c>
      <c r="C105" s="188">
        <v>93</v>
      </c>
      <c r="D105" s="198" t="str">
        <f t="shared" si="4"/>
        <v/>
      </c>
      <c r="E105" s="199" t="str">
        <f>IFERROR(INDEX(ajuizamento!$AL$13:$AL$372,MATCH('Classificação final'!$B105,ajuizamento!$T$13:$T$372,0)),"")</f>
        <v/>
      </c>
      <c r="F105" s="199" t="str">
        <f>IFERROR(INDEX(ajuizamento!$AS$13:$AS$372,MATCH('Classificação final'!$B105,ajuizamento!$T$13:$T$372,0)),"")</f>
        <v/>
      </c>
      <c r="G105" s="199" t="str">
        <f>IFERROR(INDEX(ajuizamento!$AZ$13:$AZ$372,MATCH('Classificação final'!$B105,ajuizamento!$T$13:$T$372,0)),"")</f>
        <v/>
      </c>
      <c r="H105" s="196" t="str">
        <f>IF(E105="","",IF(IFERROR(INDEX(ajuizamento!AF$13:AF$372,MATCH('Classificação final'!$B105,ajuizamento!$T$13:$T$372,0)),"")="","-",IFERROR(INDEX(ajuizamento!AF$13:AF$372,MATCH('Classificação final'!$B105,ajuizamento!$T$13:$T$372,0)),"")))</f>
        <v/>
      </c>
      <c r="I105" s="196" t="str">
        <f>IF(F105="","",IF(IFERROR(INDEX(ajuizamento!AG$13:AG$372,MATCH('Classificação final'!$B105,ajuizamento!$T$13:$T$372,0)),"")="","-",IFERROR(INDEX(ajuizamento!AG$13:AG$372,MATCH('Classificação final'!$B105,ajuizamento!$T$13:$T$372,0)),"")))</f>
        <v/>
      </c>
      <c r="J105" s="196" t="str">
        <f>IF(G105="","",IF(IFERROR(INDEX(ajuizamento!AH$13:AH$372,MATCH('Classificação final'!$B105,ajuizamento!$T$13:$T$372,0)),"")="","-",IFERROR(INDEX(ajuizamento!AH$13:AH$372,MATCH('Classificação final'!$B105,ajuizamento!$T$13:$T$372,0)),"")))</f>
        <v/>
      </c>
      <c r="K105" s="197" t="str">
        <f>IFERROR(INDEX(ajuizamento!$BZ$13:$BZ$372,MATCH('Classificação final'!$B105,ajuizamento!$T$13:$T$372,0)),"")</f>
        <v/>
      </c>
    </row>
    <row r="106" spans="2:11" ht="39.6" hidden="1" customHeight="1" x14ac:dyDescent="0.25">
      <c r="B106" s="76" t="str">
        <f t="shared" si="2"/>
        <v>94MasCategoria A</v>
      </c>
      <c r="C106" s="188">
        <v>94</v>
      </c>
      <c r="D106" s="198" t="str">
        <f t="shared" si="4"/>
        <v/>
      </c>
      <c r="E106" s="199" t="str">
        <f>IFERROR(INDEX(ajuizamento!$AL$13:$AL$372,MATCH('Classificação final'!$B106,ajuizamento!$T$13:$T$372,0)),"")</f>
        <v/>
      </c>
      <c r="F106" s="199" t="str">
        <f>IFERROR(INDEX(ajuizamento!$AS$13:$AS$372,MATCH('Classificação final'!$B106,ajuizamento!$T$13:$T$372,0)),"")</f>
        <v/>
      </c>
      <c r="G106" s="199" t="str">
        <f>IFERROR(INDEX(ajuizamento!$AZ$13:$AZ$372,MATCH('Classificação final'!$B106,ajuizamento!$T$13:$T$372,0)),"")</f>
        <v/>
      </c>
      <c r="H106" s="196" t="str">
        <f>IF(E106="","",IF(IFERROR(INDEX(ajuizamento!AF$13:AF$372,MATCH('Classificação final'!$B106,ajuizamento!$T$13:$T$372,0)),"")="","-",IFERROR(INDEX(ajuizamento!AF$13:AF$372,MATCH('Classificação final'!$B106,ajuizamento!$T$13:$T$372,0)),"")))</f>
        <v/>
      </c>
      <c r="I106" s="196" t="str">
        <f>IF(F106="","",IF(IFERROR(INDEX(ajuizamento!AG$13:AG$372,MATCH('Classificação final'!$B106,ajuizamento!$T$13:$T$372,0)),"")="","-",IFERROR(INDEX(ajuizamento!AG$13:AG$372,MATCH('Classificação final'!$B106,ajuizamento!$T$13:$T$372,0)),"")))</f>
        <v/>
      </c>
      <c r="J106" s="196" t="str">
        <f>IF(G106="","",IF(IFERROR(INDEX(ajuizamento!AH$13:AH$372,MATCH('Classificação final'!$B106,ajuizamento!$T$13:$T$372,0)),"")="","-",IFERROR(INDEX(ajuizamento!AH$13:AH$372,MATCH('Classificação final'!$B106,ajuizamento!$T$13:$T$372,0)),"")))</f>
        <v/>
      </c>
      <c r="K106" s="197" t="str">
        <f>IFERROR(INDEX(ajuizamento!$BZ$13:$BZ$372,MATCH('Classificação final'!$B106,ajuizamento!$T$13:$T$372,0)),"")</f>
        <v/>
      </c>
    </row>
    <row r="107" spans="2:11" ht="39.6" hidden="1" customHeight="1" x14ac:dyDescent="0.25">
      <c r="B107" s="76" t="str">
        <f t="shared" si="2"/>
        <v>95MasCategoria A</v>
      </c>
      <c r="C107" s="188">
        <v>95</v>
      </c>
      <c r="D107" s="198" t="str">
        <f t="shared" si="4"/>
        <v/>
      </c>
      <c r="E107" s="199" t="str">
        <f>IFERROR(INDEX(ajuizamento!$AL$13:$AL$372,MATCH('Classificação final'!$B107,ajuizamento!$T$13:$T$372,0)),"")</f>
        <v/>
      </c>
      <c r="F107" s="199" t="str">
        <f>IFERROR(INDEX(ajuizamento!$AS$13:$AS$372,MATCH('Classificação final'!$B107,ajuizamento!$T$13:$T$372,0)),"")</f>
        <v/>
      </c>
      <c r="G107" s="199" t="str">
        <f>IFERROR(INDEX(ajuizamento!$AZ$13:$AZ$372,MATCH('Classificação final'!$B107,ajuizamento!$T$13:$T$372,0)),"")</f>
        <v/>
      </c>
      <c r="H107" s="196" t="str">
        <f>IF(E107="","",IF(IFERROR(INDEX(ajuizamento!AF$13:AF$372,MATCH('Classificação final'!$B107,ajuizamento!$T$13:$T$372,0)),"")="","-",IFERROR(INDEX(ajuizamento!AF$13:AF$372,MATCH('Classificação final'!$B107,ajuizamento!$T$13:$T$372,0)),"")))</f>
        <v/>
      </c>
      <c r="I107" s="196" t="str">
        <f>IF(F107="","",IF(IFERROR(INDEX(ajuizamento!AG$13:AG$372,MATCH('Classificação final'!$B107,ajuizamento!$T$13:$T$372,0)),"")="","-",IFERROR(INDEX(ajuizamento!AG$13:AG$372,MATCH('Classificação final'!$B107,ajuizamento!$T$13:$T$372,0)),"")))</f>
        <v/>
      </c>
      <c r="J107" s="196" t="str">
        <f>IF(G107="","",IF(IFERROR(INDEX(ajuizamento!AH$13:AH$372,MATCH('Classificação final'!$B107,ajuizamento!$T$13:$T$372,0)),"")="","-",IFERROR(INDEX(ajuizamento!AH$13:AH$372,MATCH('Classificação final'!$B107,ajuizamento!$T$13:$T$372,0)),"")))</f>
        <v/>
      </c>
      <c r="K107" s="197" t="str">
        <f>IFERROR(INDEX(ajuizamento!$BZ$13:$BZ$372,MATCH('Classificação final'!$B107,ajuizamento!$T$13:$T$372,0)),"")</f>
        <v/>
      </c>
    </row>
    <row r="108" spans="2:11" ht="39.6" hidden="1" customHeight="1" x14ac:dyDescent="0.25">
      <c r="B108" s="76" t="str">
        <f t="shared" si="2"/>
        <v>96MasCategoria A</v>
      </c>
      <c r="C108" s="188">
        <v>96</v>
      </c>
      <c r="D108" s="198" t="str">
        <f t="shared" si="4"/>
        <v/>
      </c>
      <c r="E108" s="199" t="str">
        <f>IFERROR(INDEX(ajuizamento!$AL$13:$AL$372,MATCH('Classificação final'!$B108,ajuizamento!$T$13:$T$372,0)),"")</f>
        <v/>
      </c>
      <c r="F108" s="199" t="str">
        <f>IFERROR(INDEX(ajuizamento!$AS$13:$AS$372,MATCH('Classificação final'!$B108,ajuizamento!$T$13:$T$372,0)),"")</f>
        <v/>
      </c>
      <c r="G108" s="199" t="str">
        <f>IFERROR(INDEX(ajuizamento!$AZ$13:$AZ$372,MATCH('Classificação final'!$B108,ajuizamento!$T$13:$T$372,0)),"")</f>
        <v/>
      </c>
      <c r="H108" s="196" t="str">
        <f>IF(E108="","",IF(IFERROR(INDEX(ajuizamento!AF$13:AF$372,MATCH('Classificação final'!$B108,ajuizamento!$T$13:$T$372,0)),"")="","-",IFERROR(INDEX(ajuizamento!AF$13:AF$372,MATCH('Classificação final'!$B108,ajuizamento!$T$13:$T$372,0)),"")))</f>
        <v/>
      </c>
      <c r="I108" s="196" t="str">
        <f>IF(F108="","",IF(IFERROR(INDEX(ajuizamento!AG$13:AG$372,MATCH('Classificação final'!$B108,ajuizamento!$T$13:$T$372,0)),"")="","-",IFERROR(INDEX(ajuizamento!AG$13:AG$372,MATCH('Classificação final'!$B108,ajuizamento!$T$13:$T$372,0)),"")))</f>
        <v/>
      </c>
      <c r="J108" s="196" t="str">
        <f>IF(G108="","",IF(IFERROR(INDEX(ajuizamento!AH$13:AH$372,MATCH('Classificação final'!$B108,ajuizamento!$T$13:$T$372,0)),"")="","-",IFERROR(INDEX(ajuizamento!AH$13:AH$372,MATCH('Classificação final'!$B108,ajuizamento!$T$13:$T$372,0)),"")))</f>
        <v/>
      </c>
      <c r="K108" s="197" t="str">
        <f>IFERROR(INDEX(ajuizamento!$BZ$13:$BZ$372,MATCH('Classificação final'!$B108,ajuizamento!$T$13:$T$372,0)),"")</f>
        <v/>
      </c>
    </row>
    <row r="109" spans="2:11" ht="39.6" hidden="1" customHeight="1" x14ac:dyDescent="0.25">
      <c r="B109" s="76" t="str">
        <f t="shared" si="2"/>
        <v>97MasCategoria A</v>
      </c>
      <c r="C109" s="188">
        <v>97</v>
      </c>
      <c r="D109" s="198" t="str">
        <f t="shared" si="4"/>
        <v/>
      </c>
      <c r="E109" s="199" t="str">
        <f>IFERROR(INDEX(ajuizamento!$AL$13:$AL$372,MATCH('Classificação final'!$B109,ajuizamento!$T$13:$T$372,0)),"")</f>
        <v/>
      </c>
      <c r="F109" s="199" t="str">
        <f>IFERROR(INDEX(ajuizamento!$AS$13:$AS$372,MATCH('Classificação final'!$B109,ajuizamento!$T$13:$T$372,0)),"")</f>
        <v/>
      </c>
      <c r="G109" s="199" t="str">
        <f>IFERROR(INDEX(ajuizamento!$AZ$13:$AZ$372,MATCH('Classificação final'!$B109,ajuizamento!$T$13:$T$372,0)),"")</f>
        <v/>
      </c>
      <c r="H109" s="196" t="str">
        <f>IF(E109="","",IF(IFERROR(INDEX(ajuizamento!AF$13:AF$372,MATCH('Classificação final'!$B109,ajuizamento!$T$13:$T$372,0)),"")="","-",IFERROR(INDEX(ajuizamento!AF$13:AF$372,MATCH('Classificação final'!$B109,ajuizamento!$T$13:$T$372,0)),"")))</f>
        <v/>
      </c>
      <c r="I109" s="196" t="str">
        <f>IF(F109="","",IF(IFERROR(INDEX(ajuizamento!AG$13:AG$372,MATCH('Classificação final'!$B109,ajuizamento!$T$13:$T$372,0)),"")="","-",IFERROR(INDEX(ajuizamento!AG$13:AG$372,MATCH('Classificação final'!$B109,ajuizamento!$T$13:$T$372,0)),"")))</f>
        <v/>
      </c>
      <c r="J109" s="196" t="str">
        <f>IF(G109="","",IF(IFERROR(INDEX(ajuizamento!AH$13:AH$372,MATCH('Classificação final'!$B109,ajuizamento!$T$13:$T$372,0)),"")="","-",IFERROR(INDEX(ajuizamento!AH$13:AH$372,MATCH('Classificação final'!$B109,ajuizamento!$T$13:$T$372,0)),"")))</f>
        <v/>
      </c>
      <c r="K109" s="197" t="str">
        <f>IFERROR(INDEX(ajuizamento!$BZ$13:$BZ$372,MATCH('Classificação final'!$B109,ajuizamento!$T$13:$T$372,0)),"")</f>
        <v/>
      </c>
    </row>
    <row r="110" spans="2:11" ht="39.6" hidden="1" customHeight="1" x14ac:dyDescent="0.25">
      <c r="B110" s="76" t="str">
        <f t="shared" si="2"/>
        <v>98MasCategoria A</v>
      </c>
      <c r="C110" s="188">
        <v>98</v>
      </c>
      <c r="D110" s="198" t="str">
        <f t="shared" si="4"/>
        <v/>
      </c>
      <c r="E110" s="199" t="str">
        <f>IFERROR(INDEX(ajuizamento!$AL$13:$AL$372,MATCH('Classificação final'!$B110,ajuizamento!$T$13:$T$372,0)),"")</f>
        <v/>
      </c>
      <c r="F110" s="199" t="str">
        <f>IFERROR(INDEX(ajuizamento!$AS$13:$AS$372,MATCH('Classificação final'!$B110,ajuizamento!$T$13:$T$372,0)),"")</f>
        <v/>
      </c>
      <c r="G110" s="199" t="str">
        <f>IFERROR(INDEX(ajuizamento!$AZ$13:$AZ$372,MATCH('Classificação final'!$B110,ajuizamento!$T$13:$T$372,0)),"")</f>
        <v/>
      </c>
      <c r="H110" s="196" t="str">
        <f>IF(E110="","",IF(IFERROR(INDEX(ajuizamento!AF$13:AF$372,MATCH('Classificação final'!$B110,ajuizamento!$T$13:$T$372,0)),"")="","-",IFERROR(INDEX(ajuizamento!AF$13:AF$372,MATCH('Classificação final'!$B110,ajuizamento!$T$13:$T$372,0)),"")))</f>
        <v/>
      </c>
      <c r="I110" s="196" t="str">
        <f>IF(F110="","",IF(IFERROR(INDEX(ajuizamento!AG$13:AG$372,MATCH('Classificação final'!$B110,ajuizamento!$T$13:$T$372,0)),"")="","-",IFERROR(INDEX(ajuizamento!AG$13:AG$372,MATCH('Classificação final'!$B110,ajuizamento!$T$13:$T$372,0)),"")))</f>
        <v/>
      </c>
      <c r="J110" s="196" t="str">
        <f>IF(G110="","",IF(IFERROR(INDEX(ajuizamento!AH$13:AH$372,MATCH('Classificação final'!$B110,ajuizamento!$T$13:$T$372,0)),"")="","-",IFERROR(INDEX(ajuizamento!AH$13:AH$372,MATCH('Classificação final'!$B110,ajuizamento!$T$13:$T$372,0)),"")))</f>
        <v/>
      </c>
      <c r="K110" s="197" t="str">
        <f>IFERROR(INDEX(ajuizamento!$BZ$13:$BZ$372,MATCH('Classificação final'!$B110,ajuizamento!$T$13:$T$372,0)),"")</f>
        <v/>
      </c>
    </row>
    <row r="111" spans="2:11" ht="39.6" hidden="1" customHeight="1" x14ac:dyDescent="0.25">
      <c r="B111" s="76" t="str">
        <f t="shared" si="2"/>
        <v>99MasCategoria A</v>
      </c>
      <c r="C111" s="188">
        <v>99</v>
      </c>
      <c r="D111" s="198" t="str">
        <f t="shared" si="4"/>
        <v/>
      </c>
      <c r="E111" s="199" t="str">
        <f>IFERROR(INDEX(ajuizamento!$AL$13:$AL$372,MATCH('Classificação final'!$B111,ajuizamento!$T$13:$T$372,0)),"")</f>
        <v/>
      </c>
      <c r="F111" s="199" t="str">
        <f>IFERROR(INDEX(ajuizamento!$AS$13:$AS$372,MATCH('Classificação final'!$B111,ajuizamento!$T$13:$T$372,0)),"")</f>
        <v/>
      </c>
      <c r="G111" s="199" t="str">
        <f>IFERROR(INDEX(ajuizamento!$AZ$13:$AZ$372,MATCH('Classificação final'!$B111,ajuizamento!$T$13:$T$372,0)),"")</f>
        <v/>
      </c>
      <c r="H111" s="196" t="str">
        <f>IF(E111="","",IF(IFERROR(INDEX(ajuizamento!AF$13:AF$372,MATCH('Classificação final'!$B111,ajuizamento!$T$13:$T$372,0)),"")="","-",IFERROR(INDEX(ajuizamento!AF$13:AF$372,MATCH('Classificação final'!$B111,ajuizamento!$T$13:$T$372,0)),"")))</f>
        <v/>
      </c>
      <c r="I111" s="196" t="str">
        <f>IF(F111="","",IF(IFERROR(INDEX(ajuizamento!AG$13:AG$372,MATCH('Classificação final'!$B111,ajuizamento!$T$13:$T$372,0)),"")="","-",IFERROR(INDEX(ajuizamento!AG$13:AG$372,MATCH('Classificação final'!$B111,ajuizamento!$T$13:$T$372,0)),"")))</f>
        <v/>
      </c>
      <c r="J111" s="196" t="str">
        <f>IF(G111="","",IF(IFERROR(INDEX(ajuizamento!AH$13:AH$372,MATCH('Classificação final'!$B111,ajuizamento!$T$13:$T$372,0)),"")="","-",IFERROR(INDEX(ajuizamento!AH$13:AH$372,MATCH('Classificação final'!$B111,ajuizamento!$T$13:$T$372,0)),"")))</f>
        <v/>
      </c>
      <c r="K111" s="197" t="str">
        <f>IFERROR(INDEX(ajuizamento!$BZ$13:$BZ$372,MATCH('Classificação final'!$B111,ajuizamento!$T$13:$T$372,0)),"")</f>
        <v/>
      </c>
    </row>
    <row r="112" spans="2:11" ht="42.6" hidden="1" customHeight="1" x14ac:dyDescent="0.25">
      <c r="B112" s="76" t="str">
        <f t="shared" si="2"/>
        <v>100MasCategoria A</v>
      </c>
      <c r="C112" s="188">
        <v>100</v>
      </c>
      <c r="D112" s="198" t="str">
        <f t="shared" si="4"/>
        <v/>
      </c>
      <c r="E112" s="199" t="str">
        <f>IFERROR(INDEX(ajuizamento!$AL$13:$AL$372,MATCH('Classificação final'!$B112,ajuizamento!$T$13:$T$372,0)),"")</f>
        <v/>
      </c>
      <c r="F112" s="199" t="str">
        <f>IFERROR(INDEX(ajuizamento!$AS$13:$AS$372,MATCH('Classificação final'!$B112,ajuizamento!$T$13:$T$372,0)),"")</f>
        <v/>
      </c>
      <c r="G112" s="199" t="str">
        <f>IFERROR(INDEX(ajuizamento!$AZ$13:$AZ$372,MATCH('Classificação final'!$B112,ajuizamento!$T$13:$T$372,0)),"")</f>
        <v/>
      </c>
      <c r="H112" s="196" t="str">
        <f>IF(E112="","",IF(IFERROR(INDEX(ajuizamento!AF$13:AF$372,MATCH('Classificação final'!$B112,ajuizamento!$T$13:$T$372,0)),"")="","-",IFERROR(INDEX(ajuizamento!AF$13:AF$372,MATCH('Classificação final'!$B112,ajuizamento!$T$13:$T$372,0)),"")))</f>
        <v/>
      </c>
      <c r="I112" s="196" t="str">
        <f>IF(F112="","",IF(IFERROR(INDEX(ajuizamento!AG$13:AG$372,MATCH('Classificação final'!$B112,ajuizamento!$T$13:$T$372,0)),"")="","-",IFERROR(INDEX(ajuizamento!AG$13:AG$372,MATCH('Classificação final'!$B112,ajuizamento!$T$13:$T$372,0)),"")))</f>
        <v/>
      </c>
      <c r="J112" s="196" t="str">
        <f>IF(G112="","",IF(IFERROR(INDEX(ajuizamento!AH$13:AH$372,MATCH('Classificação final'!$B112,ajuizamento!$T$13:$T$372,0)),"")="","-",IFERROR(INDEX(ajuizamento!AH$13:AH$372,MATCH('Classificação final'!$B112,ajuizamento!$T$13:$T$372,0)),"")))</f>
        <v/>
      </c>
      <c r="K112" s="197" t="str">
        <f>IFERROR(INDEX(ajuizamento!$BZ$13:$BZ$372,MATCH('Classificação final'!$B112,ajuizamento!$T$13:$T$372,0)),"")</f>
        <v/>
      </c>
    </row>
  </sheetData>
  <sheetProtection algorithmName="SHA-512" hashValue="3AIvvoMCPiSDdbKrs144rT2C4i5d2hPdd1rB0qPX6UH9h2CJ3yM/YNHXuq0EqG2QGWYnwxSjHtPXZFq/PvPUIA==" saltValue="W3Q9b87QTmieuU7QhZFotw==" spinCount="100000" sheet="1" objects="1" scenarios="1" selectLockedCells="1"/>
  <mergeCells count="6">
    <mergeCell ref="F8:I10"/>
    <mergeCell ref="M3:T12"/>
    <mergeCell ref="D4:K5"/>
    <mergeCell ref="D6:K7"/>
    <mergeCell ref="M2:T2"/>
    <mergeCell ref="I2:J2"/>
  </mergeCells>
  <conditionalFormatting sqref="D16:G83">
    <cfRule type="expression" dxfId="25" priority="32">
      <formula>MOD(ROW(),2)=1</formula>
    </cfRule>
  </conditionalFormatting>
  <conditionalFormatting sqref="C13:C112">
    <cfRule type="expression" dxfId="24" priority="10">
      <formula>$A13="ouro"</formula>
    </cfRule>
    <cfRule type="expression" dxfId="23" priority="11">
      <formula>$A13="prata"</formula>
    </cfRule>
    <cfRule type="expression" dxfId="22" priority="12">
      <formula>$A13="bronze"</formula>
    </cfRule>
    <cfRule type="expression" dxfId="21" priority="13">
      <formula>#REF!="falta"</formula>
    </cfRule>
    <cfRule type="expression" dxfId="20" priority="14">
      <formula>MOD(ROW(),2)=0</formula>
    </cfRule>
  </conditionalFormatting>
  <conditionalFormatting sqref="K16:K112">
    <cfRule type="expression" dxfId="19" priority="4">
      <formula>MOD(ROW(),2)=1</formula>
    </cfRule>
  </conditionalFormatting>
  <conditionalFormatting sqref="K16:K112">
    <cfRule type="expression" dxfId="18" priority="3">
      <formula>MOD(ROW(),2)=1</formula>
    </cfRule>
  </conditionalFormatting>
  <conditionalFormatting sqref="H16:J112">
    <cfRule type="expression" dxfId="17" priority="2">
      <formula>MOD(ROW(),2)=1</formula>
    </cfRule>
  </conditionalFormatting>
  <conditionalFormatting sqref="I16:J112">
    <cfRule type="expression" dxfId="16" priority="1">
      <formula>MOD(ROW(),2)=1</formula>
    </cfRule>
  </conditionalFormatting>
  <dataValidations count="2">
    <dataValidation type="list" allowBlank="1" showInputMessage="1" showErrorMessage="1" sqref="I2" xr:uid="{63DC7540-4F78-4D28-800C-4AB68A972BB4}">
      <formula1>categoria</formula1>
    </dataValidation>
    <dataValidation type="list" allowBlank="1" showInputMessage="1" showErrorMessage="1" sqref="K2" xr:uid="{B33EDD7A-0180-4AB5-B9C6-7A97AF8C7F5B}">
      <formula1>sexo</formula1>
    </dataValidation>
  </dataValidations>
  <printOptions horizontalCentered="1"/>
  <pageMargins left="0.19685039370078741" right="0.19685039370078741" top="0.15748031496062992" bottom="0.15748031496062992" header="0.31496062992125984" footer="0.31496062992125984"/>
  <pageSetup paperSize="9" scale="40" orientation="portrait" r:id="rId1"/>
  <colBreaks count="1" manualBreakCount="1">
    <brk id="11" max="1048575" man="1"/>
  </colBreaks>
  <ignoredErrors>
    <ignoredError sqref="D16:G16 K13:K15 D83:G83 D17:G82 D13:G13 D14:G15 H13:J83 K16:K83" unlockedFormula="1"/>
  </ignoredError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745CB-9244-4EC0-9944-B14376686578}">
  <dimension ref="A1:CR67"/>
  <sheetViews>
    <sheetView showGridLines="0" showRowColHeaders="0" topLeftCell="E1" zoomScale="40" zoomScaleNormal="40" workbookViewId="0"/>
  </sheetViews>
  <sheetFormatPr defaultColWidth="0" defaultRowHeight="16.2" customHeight="1" zeroHeight="1" x14ac:dyDescent="0.3"/>
  <cols>
    <col min="1" max="2" width="8.88671875" style="18" hidden="1" customWidth="1"/>
    <col min="3" max="3" width="24.21875" style="18" hidden="1" customWidth="1"/>
    <col min="4" max="4" width="4.44140625" style="18" hidden="1" customWidth="1"/>
    <col min="5" max="8" width="4.44140625" style="18" customWidth="1"/>
    <col min="9" max="9" width="16.33203125" style="18" customWidth="1"/>
    <col min="10" max="18" width="4.44140625" style="18" customWidth="1"/>
    <col min="19" max="24" width="2.33203125" style="18" customWidth="1"/>
    <col min="25" max="25" width="4.44140625" style="18" customWidth="1"/>
    <col min="26" max="26" width="1.88671875" style="18" customWidth="1"/>
    <col min="27" max="43" width="4.44140625" style="18" customWidth="1"/>
    <col min="44" max="44" width="12.109375" style="18" customWidth="1"/>
    <col min="45" max="60" width="4.44140625" style="18" customWidth="1"/>
    <col min="61" max="61" width="2.109375" style="75" customWidth="1"/>
    <col min="62" max="73" width="4.44140625" style="18" customWidth="1"/>
    <col min="74" max="75" width="4.44140625" style="71" customWidth="1"/>
    <col min="76" max="76" width="7.88671875" style="71" customWidth="1"/>
    <col min="77" max="78" width="4.44140625" style="18" customWidth="1"/>
    <col min="79" max="79" width="14.44140625" style="18" customWidth="1"/>
    <col min="80" max="80" width="19.44140625" style="18" customWidth="1"/>
    <col min="81" max="81" width="4.88671875" style="18" customWidth="1"/>
    <col min="82" max="82" width="8.88671875" style="18" customWidth="1"/>
    <col min="83" max="83" width="0.88671875" style="18" customWidth="1"/>
    <col min="84" max="88" width="8.88671875" style="18" customWidth="1"/>
    <col min="89" max="89" width="5.109375" style="18" customWidth="1"/>
    <col min="90" max="96" width="0" style="18" hidden="1" customWidth="1"/>
    <col min="97" max="16384" width="8.88671875" style="18" hidden="1"/>
  </cols>
  <sheetData>
    <row r="1" spans="1:89" ht="16.2" customHeight="1" x14ac:dyDescent="0.3"/>
    <row r="2" spans="1:89" ht="46.8" customHeight="1" x14ac:dyDescent="0.3">
      <c r="D2" s="76"/>
      <c r="E2" s="319" t="s">
        <v>28</v>
      </c>
      <c r="F2" s="319"/>
      <c r="G2" s="319"/>
      <c r="H2" s="319"/>
      <c r="I2" s="319"/>
      <c r="J2" s="319"/>
      <c r="K2" s="319"/>
      <c r="L2" s="319"/>
      <c r="M2" s="319"/>
      <c r="N2" s="319"/>
      <c r="O2" s="319"/>
      <c r="P2" s="319"/>
      <c r="Q2" s="319"/>
      <c r="R2" s="320" t="s">
        <v>27</v>
      </c>
      <c r="S2" s="320"/>
      <c r="T2" s="320"/>
      <c r="U2" s="320"/>
      <c r="V2" s="320"/>
      <c r="W2" s="320"/>
      <c r="X2" s="320"/>
      <c r="Y2" s="320"/>
      <c r="Z2" s="320"/>
      <c r="AA2" s="320"/>
      <c r="AB2" s="320"/>
      <c r="AC2" s="320"/>
      <c r="AD2" s="320"/>
      <c r="AE2" s="320"/>
      <c r="AF2" s="320"/>
      <c r="AG2" s="320"/>
      <c r="AH2" s="320"/>
      <c r="AI2" s="320"/>
      <c r="AJ2" s="320"/>
      <c r="AK2" s="320"/>
      <c r="AL2" s="320"/>
      <c r="AM2" s="320"/>
      <c r="AN2" s="320"/>
      <c r="AO2" s="320"/>
      <c r="AP2" s="320" t="s">
        <v>29</v>
      </c>
      <c r="AQ2" s="320"/>
      <c r="AR2" s="320"/>
      <c r="AS2" s="320"/>
      <c r="AT2" s="320"/>
      <c r="AU2" s="320"/>
      <c r="AV2" s="320"/>
      <c r="AW2" s="320"/>
      <c r="AX2" s="320"/>
      <c r="AY2" s="320"/>
      <c r="AZ2" s="320"/>
      <c r="BA2" s="320"/>
      <c r="BB2" s="320"/>
      <c r="BC2" s="320"/>
      <c r="BD2" s="320"/>
      <c r="BE2" s="320"/>
      <c r="BF2" s="320"/>
      <c r="BG2" s="320"/>
      <c r="BH2" s="320"/>
      <c r="BI2" s="320"/>
      <c r="BJ2" s="320"/>
      <c r="BK2" s="320"/>
      <c r="BL2" s="320"/>
      <c r="BM2" s="320"/>
      <c r="BN2" s="320"/>
      <c r="BO2" s="320"/>
      <c r="BP2" s="320"/>
      <c r="BQ2" s="320"/>
      <c r="BR2" s="320"/>
      <c r="BS2" s="320"/>
      <c r="BT2" s="107"/>
      <c r="BU2" s="107"/>
      <c r="BV2" s="108"/>
      <c r="BW2" s="108"/>
      <c r="BX2" s="108"/>
      <c r="BY2" s="107"/>
      <c r="BZ2" s="107"/>
      <c r="CA2" s="321" t="s">
        <v>8</v>
      </c>
      <c r="CB2" s="321"/>
      <c r="CC2" s="321"/>
      <c r="CD2" s="321"/>
      <c r="CE2" s="109"/>
      <c r="CF2" s="322"/>
      <c r="CG2" s="322"/>
      <c r="CH2" s="322"/>
      <c r="CI2" s="322"/>
      <c r="CJ2" s="107"/>
      <c r="CK2" s="107"/>
    </row>
    <row r="3" spans="1:89" ht="16.2" customHeight="1" x14ac:dyDescent="0.3">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7"/>
      <c r="BJ3" s="76"/>
      <c r="BK3" s="76"/>
      <c r="BL3" s="76"/>
      <c r="BM3" s="76"/>
      <c r="BN3" s="76"/>
      <c r="BO3" s="76"/>
      <c r="BP3" s="76"/>
      <c r="BQ3" s="76"/>
      <c r="BR3" s="76"/>
      <c r="BS3" s="76"/>
      <c r="BT3" s="76"/>
      <c r="BU3" s="76"/>
      <c r="BV3" s="78"/>
      <c r="BW3" s="78"/>
      <c r="BX3" s="78"/>
      <c r="BY3" s="76"/>
      <c r="BZ3" s="76"/>
      <c r="CA3" s="321"/>
      <c r="CB3" s="321"/>
      <c r="CC3" s="321"/>
      <c r="CD3" s="321"/>
      <c r="CE3" s="109"/>
      <c r="CF3" s="322"/>
      <c r="CG3" s="322"/>
      <c r="CH3" s="322"/>
      <c r="CI3" s="322"/>
      <c r="CJ3" s="107"/>
      <c r="CK3" s="107"/>
    </row>
    <row r="4" spans="1:89" ht="16.2" customHeight="1" x14ac:dyDescent="0.3">
      <c r="D4" s="76"/>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80"/>
      <c r="BJ4" s="79"/>
      <c r="BK4" s="79"/>
      <c r="BL4" s="79"/>
      <c r="BM4" s="79"/>
      <c r="BN4" s="79"/>
      <c r="BO4" s="79"/>
      <c r="BP4" s="79"/>
      <c r="BQ4" s="79"/>
      <c r="BR4" s="79"/>
      <c r="BS4" s="79"/>
      <c r="BT4" s="79"/>
      <c r="BU4" s="79"/>
      <c r="BV4" s="81"/>
      <c r="BW4" s="81"/>
      <c r="BX4" s="81"/>
      <c r="BY4" s="101"/>
      <c r="BZ4" s="76"/>
      <c r="CA4" s="305" t="s">
        <v>30</v>
      </c>
      <c r="CB4" s="305"/>
      <c r="CC4" s="305"/>
      <c r="CD4" s="305"/>
      <c r="CE4" s="109"/>
      <c r="CF4" s="322"/>
      <c r="CG4" s="322"/>
      <c r="CH4" s="322"/>
      <c r="CI4" s="322"/>
      <c r="CJ4" s="107"/>
      <c r="CK4" s="107"/>
    </row>
    <row r="5" spans="1:89" ht="13.8" customHeight="1" x14ac:dyDescent="0.25">
      <c r="D5" s="76"/>
      <c r="E5" s="79"/>
      <c r="F5" s="79"/>
      <c r="G5" s="82"/>
      <c r="H5" s="82"/>
      <c r="I5" s="82"/>
      <c r="J5" s="82"/>
      <c r="K5" s="323" t="s">
        <v>12</v>
      </c>
      <c r="L5" s="323"/>
      <c r="M5" s="323"/>
      <c r="N5" s="323"/>
      <c r="O5" s="323"/>
      <c r="P5" s="323"/>
      <c r="Q5" s="323"/>
      <c r="R5" s="323"/>
      <c r="S5" s="323"/>
      <c r="T5" s="323"/>
      <c r="U5" s="323"/>
      <c r="V5" s="323"/>
      <c r="W5" s="323"/>
      <c r="X5" s="323"/>
      <c r="Y5" s="323"/>
      <c r="Z5" s="323"/>
      <c r="AA5" s="323"/>
      <c r="AB5" s="323"/>
      <c r="AC5" s="323"/>
      <c r="AD5" s="323"/>
      <c r="AE5" s="323"/>
      <c r="AF5" s="323"/>
      <c r="AG5" s="323"/>
      <c r="AH5" s="323"/>
      <c r="AI5" s="323"/>
      <c r="AJ5" s="323"/>
      <c r="AK5" s="323"/>
      <c r="AL5" s="323"/>
      <c r="AM5" s="323"/>
      <c r="AN5" s="323"/>
      <c r="AO5" s="323"/>
      <c r="AP5" s="323"/>
      <c r="AQ5" s="323"/>
      <c r="AR5" s="323"/>
      <c r="AS5" s="323"/>
      <c r="AT5" s="323"/>
      <c r="AU5" s="323"/>
      <c r="AV5" s="323"/>
      <c r="AW5" s="323"/>
      <c r="AX5" s="323"/>
      <c r="AY5" s="323"/>
      <c r="AZ5" s="323"/>
      <c r="BA5" s="323"/>
      <c r="BB5" s="323"/>
      <c r="BC5" s="323"/>
      <c r="BD5" s="323"/>
      <c r="BE5" s="323"/>
      <c r="BF5" s="323"/>
      <c r="BG5" s="323"/>
      <c r="BH5" s="323"/>
      <c r="BI5" s="323"/>
      <c r="BJ5" s="323"/>
      <c r="BK5" s="323"/>
      <c r="BL5" s="323"/>
      <c r="BM5" s="323"/>
      <c r="BN5" s="323"/>
      <c r="BO5" s="323"/>
      <c r="BP5" s="323"/>
      <c r="BQ5" s="323"/>
      <c r="BR5" s="323"/>
      <c r="BS5" s="323"/>
      <c r="BT5" s="323"/>
      <c r="BU5" s="323"/>
      <c r="BV5" s="323"/>
      <c r="BW5" s="323"/>
      <c r="BX5" s="323"/>
      <c r="BY5" s="101"/>
      <c r="BZ5" s="76"/>
      <c r="CA5" s="305"/>
      <c r="CB5" s="305"/>
      <c r="CC5" s="305"/>
      <c r="CD5" s="305"/>
      <c r="CE5" s="109"/>
      <c r="CF5" s="322"/>
      <c r="CG5" s="322"/>
      <c r="CH5" s="322"/>
      <c r="CI5" s="322"/>
      <c r="CJ5" s="107"/>
      <c r="CK5" s="107"/>
    </row>
    <row r="6" spans="1:89" ht="39" customHeight="1" x14ac:dyDescent="0.25">
      <c r="A6" s="18">
        <f>IFERROR(INDEX(ajuizamento!$AK$13:$AK$372,MATCH(1,ajuizamento!$CA$13:$CA$372,0)),0)</f>
        <v>1</v>
      </c>
      <c r="B6" s="18" t="str">
        <f>IFERROR(INDEX(ajuizamento!$AL$13:$AL$372,MATCH(1,ajuizamento!$CA$13:$CA$372,0)),0)</f>
        <v>Joaquim serpa</v>
      </c>
      <c r="D6" s="76"/>
      <c r="E6" s="79"/>
      <c r="F6" s="82"/>
      <c r="G6" s="82"/>
      <c r="H6" s="82"/>
      <c r="I6" s="82"/>
      <c r="J6" s="82"/>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3"/>
      <c r="BF6" s="323"/>
      <c r="BG6" s="323"/>
      <c r="BH6" s="323"/>
      <c r="BI6" s="323"/>
      <c r="BJ6" s="323"/>
      <c r="BK6" s="323"/>
      <c r="BL6" s="323"/>
      <c r="BM6" s="323"/>
      <c r="BN6" s="323"/>
      <c r="BO6" s="323"/>
      <c r="BP6" s="323"/>
      <c r="BQ6" s="323"/>
      <c r="BR6" s="323"/>
      <c r="BS6" s="323"/>
      <c r="BT6" s="323"/>
      <c r="BU6" s="323"/>
      <c r="BV6" s="323"/>
      <c r="BW6" s="323"/>
      <c r="BX6" s="323"/>
      <c r="BY6" s="101"/>
      <c r="BZ6" s="76"/>
      <c r="CA6" s="305"/>
      <c r="CB6" s="305"/>
      <c r="CC6" s="305"/>
      <c r="CD6" s="305"/>
      <c r="CE6" s="109"/>
      <c r="CF6" s="322"/>
      <c r="CG6" s="322"/>
      <c r="CH6" s="322"/>
      <c r="CI6" s="322"/>
      <c r="CJ6" s="107"/>
      <c r="CK6" s="107"/>
    </row>
    <row r="7" spans="1:89" ht="13.8" customHeight="1" x14ac:dyDescent="0.25">
      <c r="D7" s="76"/>
      <c r="E7" s="79"/>
      <c r="F7" s="82"/>
      <c r="G7" s="82"/>
      <c r="H7" s="82"/>
      <c r="I7" s="82"/>
      <c r="J7" s="82"/>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c r="AT7" s="323"/>
      <c r="AU7" s="323"/>
      <c r="AV7" s="323"/>
      <c r="AW7" s="323"/>
      <c r="AX7" s="323"/>
      <c r="AY7" s="323"/>
      <c r="AZ7" s="323"/>
      <c r="BA7" s="323"/>
      <c r="BB7" s="323"/>
      <c r="BC7" s="323"/>
      <c r="BD7" s="323"/>
      <c r="BE7" s="323"/>
      <c r="BF7" s="323"/>
      <c r="BG7" s="323"/>
      <c r="BH7" s="323"/>
      <c r="BI7" s="323"/>
      <c r="BJ7" s="323"/>
      <c r="BK7" s="323"/>
      <c r="BL7" s="323"/>
      <c r="BM7" s="323"/>
      <c r="BN7" s="323"/>
      <c r="BO7" s="323"/>
      <c r="BP7" s="323"/>
      <c r="BQ7" s="323"/>
      <c r="BR7" s="323"/>
      <c r="BS7" s="323"/>
      <c r="BT7" s="323"/>
      <c r="BU7" s="323"/>
      <c r="BV7" s="323"/>
      <c r="BW7" s="323"/>
      <c r="BX7" s="323"/>
      <c r="BY7" s="101"/>
      <c r="BZ7" s="76"/>
      <c r="CA7" s="305"/>
      <c r="CB7" s="305"/>
      <c r="CC7" s="305"/>
      <c r="CD7" s="305"/>
      <c r="CE7" s="109"/>
      <c r="CF7" s="322"/>
      <c r="CG7" s="322"/>
      <c r="CH7" s="322"/>
      <c r="CI7" s="322"/>
      <c r="CJ7" s="107"/>
      <c r="CK7" s="107"/>
    </row>
    <row r="8" spans="1:89" ht="16.2" customHeight="1" x14ac:dyDescent="0.25">
      <c r="D8" s="76"/>
      <c r="E8" s="79"/>
      <c r="F8" s="82"/>
      <c r="G8" s="82"/>
      <c r="H8" s="82"/>
      <c r="I8" s="82"/>
      <c r="J8" s="82"/>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c r="AT8" s="323"/>
      <c r="AU8" s="323"/>
      <c r="AV8" s="323"/>
      <c r="AW8" s="323"/>
      <c r="AX8" s="323"/>
      <c r="AY8" s="323"/>
      <c r="AZ8" s="323"/>
      <c r="BA8" s="323"/>
      <c r="BB8" s="323"/>
      <c r="BC8" s="323"/>
      <c r="BD8" s="323"/>
      <c r="BE8" s="323"/>
      <c r="BF8" s="323"/>
      <c r="BG8" s="323"/>
      <c r="BH8" s="323"/>
      <c r="BI8" s="323"/>
      <c r="BJ8" s="323"/>
      <c r="BK8" s="323"/>
      <c r="BL8" s="323"/>
      <c r="BM8" s="323"/>
      <c r="BN8" s="323"/>
      <c r="BO8" s="323"/>
      <c r="BP8" s="323"/>
      <c r="BQ8" s="323"/>
      <c r="BR8" s="323"/>
      <c r="BS8" s="323"/>
      <c r="BT8" s="323"/>
      <c r="BU8" s="323"/>
      <c r="BV8" s="323"/>
      <c r="BW8" s="323"/>
      <c r="BX8" s="323"/>
      <c r="BY8" s="101"/>
      <c r="BZ8" s="76"/>
      <c r="CA8" s="305"/>
      <c r="CB8" s="305"/>
      <c r="CC8" s="305"/>
      <c r="CD8" s="305"/>
      <c r="CE8" s="109"/>
      <c r="CF8" s="322"/>
      <c r="CG8" s="322"/>
      <c r="CH8" s="322"/>
      <c r="CI8" s="322"/>
      <c r="CJ8" s="107"/>
      <c r="CK8" s="107"/>
    </row>
    <row r="9" spans="1:89" ht="1.2" customHeight="1" x14ac:dyDescent="0.25">
      <c r="D9" s="76"/>
      <c r="E9" s="79"/>
      <c r="F9" s="79"/>
      <c r="G9" s="83"/>
      <c r="H9" s="83"/>
      <c r="I9" s="83"/>
      <c r="J9" s="83"/>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5"/>
      <c r="BW9" s="84"/>
      <c r="BX9" s="84"/>
      <c r="BY9" s="101"/>
      <c r="BZ9" s="76"/>
      <c r="CA9" s="305"/>
      <c r="CB9" s="305"/>
      <c r="CC9" s="305"/>
      <c r="CD9" s="305"/>
      <c r="CE9" s="109"/>
      <c r="CF9" s="322"/>
      <c r="CG9" s="322"/>
      <c r="CH9" s="322"/>
      <c r="CI9" s="322"/>
      <c r="CJ9" s="107"/>
      <c r="CK9" s="107"/>
    </row>
    <row r="10" spans="1:89" ht="4.2" customHeight="1" x14ac:dyDescent="0.25">
      <c r="D10" s="76"/>
      <c r="E10" s="79"/>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101"/>
      <c r="BZ10" s="76"/>
      <c r="CA10" s="305"/>
      <c r="CB10" s="305"/>
      <c r="CC10" s="305"/>
      <c r="CD10" s="305"/>
      <c r="CE10" s="109"/>
      <c r="CF10" s="322"/>
      <c r="CG10" s="322"/>
      <c r="CH10" s="322"/>
      <c r="CI10" s="322"/>
      <c r="CJ10" s="107"/>
      <c r="CK10" s="107"/>
    </row>
    <row r="11" spans="1:89" ht="13.8" customHeight="1" x14ac:dyDescent="0.25">
      <c r="D11" s="76"/>
      <c r="E11" s="79"/>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c r="BX11" s="102"/>
      <c r="BY11" s="101"/>
      <c r="BZ11" s="76"/>
      <c r="CA11" s="305"/>
      <c r="CB11" s="305"/>
      <c r="CC11" s="305"/>
      <c r="CD11" s="305"/>
      <c r="CE11" s="109"/>
      <c r="CF11" s="322"/>
      <c r="CG11" s="322"/>
      <c r="CH11" s="322"/>
      <c r="CI11" s="322"/>
      <c r="CJ11" s="107"/>
      <c r="CK11" s="107"/>
    </row>
    <row r="12" spans="1:89" ht="13.8" customHeight="1" x14ac:dyDescent="0.25">
      <c r="D12" s="76"/>
      <c r="E12" s="79"/>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1"/>
      <c r="BZ12" s="76"/>
      <c r="CA12" s="305"/>
      <c r="CB12" s="305"/>
      <c r="CC12" s="305"/>
      <c r="CD12" s="305"/>
      <c r="CE12" s="109"/>
      <c r="CF12" s="322"/>
      <c r="CG12" s="322"/>
      <c r="CH12" s="322"/>
      <c r="CI12" s="322"/>
      <c r="CJ12" s="107"/>
      <c r="CK12" s="107"/>
    </row>
    <row r="13" spans="1:89" ht="41.4" customHeight="1" x14ac:dyDescent="0.25">
      <c r="D13" s="76"/>
      <c r="E13" s="79"/>
      <c r="F13" s="327" t="str">
        <f>IFERROR(IFERROR(INDEX(ajuizamento!$BH$13:$BH$372,MATCH(1,ajuizamento!$CA$13:$CA$372,0)),"")&amp;" - "&amp;INDEX(sexo,MATCH(IFERROR(INDEX(ajuizamento!$BE$13:$BE$372,MATCH(1,ajuizamento!$CA$13:$CA$372,0)),""),dados!E2:E3,0)),"")</f>
        <v>categoria A - Feminino</v>
      </c>
      <c r="G13" s="327"/>
      <c r="H13" s="327"/>
      <c r="I13" s="327"/>
      <c r="J13" s="327"/>
      <c r="K13" s="327"/>
      <c r="L13" s="327"/>
      <c r="M13" s="327"/>
      <c r="N13" s="327"/>
      <c r="O13" s="327"/>
      <c r="P13" s="327"/>
      <c r="Q13" s="327"/>
      <c r="R13" s="327"/>
      <c r="S13" s="327"/>
      <c r="T13" s="327"/>
      <c r="U13" s="327"/>
      <c r="V13" s="327"/>
      <c r="W13" s="327"/>
      <c r="X13" s="327"/>
      <c r="Y13" s="327"/>
      <c r="Z13" s="327"/>
      <c r="AA13" s="327"/>
      <c r="AB13" s="327"/>
      <c r="AC13" s="327"/>
      <c r="AD13" s="327"/>
      <c r="AE13" s="327"/>
      <c r="AF13" s="327"/>
      <c r="AG13" s="327"/>
      <c r="AH13" s="327"/>
      <c r="AI13" s="327"/>
      <c r="AJ13" s="327"/>
      <c r="AK13" s="327"/>
      <c r="AL13" s="327"/>
      <c r="AM13" s="327"/>
      <c r="AN13" s="327"/>
      <c r="AO13" s="327"/>
      <c r="AP13" s="327"/>
      <c r="AQ13" s="327"/>
      <c r="AR13" s="327"/>
      <c r="AS13" s="327"/>
      <c r="AT13" s="327"/>
      <c r="AU13" s="327"/>
      <c r="AV13" s="327"/>
      <c r="AW13" s="327"/>
      <c r="AX13" s="327"/>
      <c r="AY13" s="327"/>
      <c r="AZ13" s="327"/>
      <c r="BA13" s="327"/>
      <c r="BB13" s="327"/>
      <c r="BC13" s="327"/>
      <c r="BD13" s="327"/>
      <c r="BE13" s="327"/>
      <c r="BF13" s="327"/>
      <c r="BG13" s="327"/>
      <c r="BH13" s="327"/>
      <c r="BI13" s="327"/>
      <c r="BJ13" s="327"/>
      <c r="BK13" s="327"/>
      <c r="BL13" s="327"/>
      <c r="BM13" s="327"/>
      <c r="BN13" s="327"/>
      <c r="BO13" s="327"/>
      <c r="BP13" s="327"/>
      <c r="BQ13" s="327"/>
      <c r="BR13" s="327"/>
      <c r="BS13" s="327"/>
      <c r="BT13" s="327"/>
      <c r="BU13" s="327"/>
      <c r="BV13" s="327"/>
      <c r="BW13" s="327"/>
      <c r="BX13" s="327"/>
      <c r="BY13" s="101"/>
      <c r="BZ13" s="76"/>
      <c r="CA13" s="305"/>
      <c r="CB13" s="305"/>
      <c r="CC13" s="305"/>
      <c r="CD13" s="305"/>
      <c r="CE13" s="109"/>
      <c r="CF13" s="322"/>
      <c r="CG13" s="322"/>
      <c r="CH13" s="322"/>
      <c r="CI13" s="322"/>
      <c r="CJ13" s="107"/>
      <c r="CK13" s="107"/>
    </row>
    <row r="14" spans="1:89" ht="41.4" customHeight="1" x14ac:dyDescent="0.25">
      <c r="D14" s="76"/>
      <c r="E14" s="79"/>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c r="AF14" s="327"/>
      <c r="AG14" s="327"/>
      <c r="AH14" s="327"/>
      <c r="AI14" s="327"/>
      <c r="AJ14" s="327"/>
      <c r="AK14" s="327"/>
      <c r="AL14" s="327"/>
      <c r="AM14" s="327"/>
      <c r="AN14" s="327"/>
      <c r="AO14" s="327"/>
      <c r="AP14" s="327"/>
      <c r="AQ14" s="327"/>
      <c r="AR14" s="327"/>
      <c r="AS14" s="327"/>
      <c r="AT14" s="327"/>
      <c r="AU14" s="327"/>
      <c r="AV14" s="327"/>
      <c r="AW14" s="327"/>
      <c r="AX14" s="327"/>
      <c r="AY14" s="327"/>
      <c r="AZ14" s="327"/>
      <c r="BA14" s="327"/>
      <c r="BB14" s="327"/>
      <c r="BC14" s="327"/>
      <c r="BD14" s="327"/>
      <c r="BE14" s="327"/>
      <c r="BF14" s="327"/>
      <c r="BG14" s="327"/>
      <c r="BH14" s="327"/>
      <c r="BI14" s="327"/>
      <c r="BJ14" s="327"/>
      <c r="BK14" s="327"/>
      <c r="BL14" s="327"/>
      <c r="BM14" s="327"/>
      <c r="BN14" s="327"/>
      <c r="BO14" s="327"/>
      <c r="BP14" s="327"/>
      <c r="BQ14" s="327"/>
      <c r="BR14" s="327"/>
      <c r="BS14" s="327"/>
      <c r="BT14" s="327"/>
      <c r="BU14" s="327"/>
      <c r="BV14" s="327"/>
      <c r="BW14" s="327"/>
      <c r="BX14" s="327"/>
      <c r="BY14" s="101"/>
      <c r="BZ14" s="76"/>
      <c r="CA14" s="305"/>
      <c r="CB14" s="305"/>
      <c r="CC14" s="305"/>
      <c r="CD14" s="305"/>
      <c r="CE14" s="109"/>
      <c r="CF14" s="322"/>
      <c r="CG14" s="322"/>
      <c r="CH14" s="322"/>
      <c r="CI14" s="322"/>
      <c r="CJ14" s="107"/>
      <c r="CK14" s="107"/>
    </row>
    <row r="15" spans="1:89" ht="22.8" customHeight="1" x14ac:dyDescent="0.25">
      <c r="C15" s="316" t="str">
        <f>AY19&amp;IFERROR(INDEX(ajuizamento!$BE$13:$BE$372,MATCH(1,ajuizamento!$CA$13:$CA$372,0)),"")&amp;IFERROR(INDEX(ajuizamento!$BH$13:$BH$372,MATCH(1,ajuizamento!$CA$13:$CA$372,0)),"")</f>
        <v>1femcategoria A</v>
      </c>
      <c r="D15" s="76"/>
      <c r="E15" s="79"/>
      <c r="F15" s="328">
        <f>IFERROR(INDEX(ajuizamento!$AK$13:$AK$372,MATCH(1,ajuizamento!$CA$13:$CA$372,0)),"")</f>
        <v>1</v>
      </c>
      <c r="G15" s="328"/>
      <c r="H15" s="328"/>
      <c r="I15" s="328"/>
      <c r="J15" s="328"/>
      <c r="K15" s="328"/>
      <c r="L15" s="324" t="str">
        <f>IFERROR(INDEX(ajuizamento!$AL$13:$AL$372,MATCH(1,ajuizamento!$CA$13:$CA$372,0)),"")</f>
        <v>Joaquim serpa</v>
      </c>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76"/>
      <c r="CA15" s="305"/>
      <c r="CB15" s="305"/>
      <c r="CC15" s="305"/>
      <c r="CD15" s="305"/>
      <c r="CE15" s="109"/>
      <c r="CF15" s="322"/>
      <c r="CG15" s="322"/>
      <c r="CH15" s="322"/>
      <c r="CI15" s="322"/>
      <c r="CJ15" s="107"/>
      <c r="CK15" s="107"/>
    </row>
    <row r="16" spans="1:89" ht="22.8" customHeight="1" x14ac:dyDescent="0.25">
      <c r="C16" s="316"/>
      <c r="D16" s="76"/>
      <c r="E16" s="79"/>
      <c r="F16" s="328"/>
      <c r="G16" s="328"/>
      <c r="H16" s="328"/>
      <c r="I16" s="328"/>
      <c r="J16" s="328"/>
      <c r="K16" s="328"/>
      <c r="L16" s="324"/>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101"/>
      <c r="AY16" s="325" t="s">
        <v>29</v>
      </c>
      <c r="AZ16" s="325"/>
      <c r="BA16" s="325"/>
      <c r="BB16" s="325"/>
      <c r="BC16" s="325"/>
      <c r="BD16" s="325"/>
      <c r="BE16" s="325"/>
      <c r="BF16" s="325"/>
      <c r="BG16" s="325"/>
      <c r="BH16" s="325"/>
      <c r="BI16" s="325"/>
      <c r="BJ16" s="325"/>
      <c r="BK16" s="325"/>
      <c r="BL16" s="325"/>
      <c r="BM16" s="325"/>
      <c r="BN16" s="325"/>
      <c r="BO16" s="325"/>
      <c r="BP16" s="325"/>
      <c r="BQ16" s="325"/>
      <c r="BR16" s="325"/>
      <c r="BS16" s="325"/>
      <c r="BT16" s="325"/>
      <c r="BU16" s="325"/>
      <c r="BV16" s="325"/>
      <c r="BW16" s="325"/>
      <c r="BX16" s="325"/>
      <c r="BY16" s="101"/>
      <c r="BZ16" s="76"/>
      <c r="CA16" s="305"/>
      <c r="CB16" s="305"/>
      <c r="CC16" s="305"/>
      <c r="CD16" s="305"/>
      <c r="CE16" s="109"/>
      <c r="CF16" s="322"/>
      <c r="CG16" s="322"/>
      <c r="CH16" s="322"/>
      <c r="CI16" s="322"/>
      <c r="CJ16" s="107"/>
      <c r="CK16" s="107"/>
    </row>
    <row r="17" spans="3:89" ht="22.8" customHeight="1" x14ac:dyDescent="0.25">
      <c r="C17" s="316"/>
      <c r="D17" s="76"/>
      <c r="E17" s="79"/>
      <c r="F17" s="328"/>
      <c r="G17" s="328"/>
      <c r="H17" s="328"/>
      <c r="I17" s="328"/>
      <c r="J17" s="328"/>
      <c r="K17" s="328"/>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147"/>
      <c r="AY17" s="325"/>
      <c r="AZ17" s="325"/>
      <c r="BA17" s="325"/>
      <c r="BB17" s="325"/>
      <c r="BC17" s="325"/>
      <c r="BD17" s="325"/>
      <c r="BE17" s="325"/>
      <c r="BF17" s="325"/>
      <c r="BG17" s="325"/>
      <c r="BH17" s="325"/>
      <c r="BI17" s="325"/>
      <c r="BJ17" s="325"/>
      <c r="BK17" s="325"/>
      <c r="BL17" s="325"/>
      <c r="BM17" s="325"/>
      <c r="BN17" s="325"/>
      <c r="BO17" s="325"/>
      <c r="BP17" s="325"/>
      <c r="BQ17" s="325"/>
      <c r="BR17" s="325"/>
      <c r="BS17" s="325"/>
      <c r="BT17" s="325"/>
      <c r="BU17" s="325"/>
      <c r="BV17" s="325"/>
      <c r="BW17" s="325"/>
      <c r="BX17" s="325"/>
      <c r="BY17" s="101"/>
      <c r="BZ17" s="76"/>
      <c r="CA17" s="305"/>
      <c r="CB17" s="305"/>
      <c r="CC17" s="305"/>
      <c r="CD17" s="305"/>
      <c r="CE17" s="109"/>
      <c r="CF17" s="322"/>
      <c r="CG17" s="322"/>
      <c r="CH17" s="322"/>
      <c r="CI17" s="322"/>
      <c r="CJ17" s="107"/>
      <c r="CK17" s="107"/>
    </row>
    <row r="18" spans="3:89" ht="22.8" customHeight="1" thickBot="1" x14ac:dyDescent="0.3">
      <c r="C18" s="316"/>
      <c r="D18" s="76"/>
      <c r="E18" s="79"/>
      <c r="F18" s="328"/>
      <c r="G18" s="328"/>
      <c r="H18" s="328"/>
      <c r="I18" s="328"/>
      <c r="J18" s="328"/>
      <c r="K18" s="328"/>
      <c r="L18" s="324"/>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147"/>
      <c r="AY18" s="326"/>
      <c r="AZ18" s="326"/>
      <c r="BA18" s="326"/>
      <c r="BB18" s="326"/>
      <c r="BC18" s="326"/>
      <c r="BD18" s="326"/>
      <c r="BE18" s="326"/>
      <c r="BF18" s="326"/>
      <c r="BG18" s="326"/>
      <c r="BH18" s="326"/>
      <c r="BI18" s="326"/>
      <c r="BJ18" s="326"/>
      <c r="BK18" s="326"/>
      <c r="BL18" s="326"/>
      <c r="BM18" s="326"/>
      <c r="BN18" s="326"/>
      <c r="BO18" s="326"/>
      <c r="BP18" s="326"/>
      <c r="BQ18" s="326"/>
      <c r="BR18" s="326"/>
      <c r="BS18" s="326"/>
      <c r="BT18" s="326"/>
      <c r="BU18" s="326"/>
      <c r="BV18" s="326"/>
      <c r="BW18" s="326"/>
      <c r="BX18" s="326"/>
      <c r="BY18" s="101"/>
      <c r="BZ18" s="76"/>
      <c r="CA18" s="305"/>
      <c r="CB18" s="305"/>
      <c r="CC18" s="305"/>
      <c r="CD18" s="305"/>
      <c r="CE18" s="109"/>
      <c r="CF18" s="322"/>
      <c r="CG18" s="322"/>
      <c r="CH18" s="322"/>
      <c r="CI18" s="322"/>
      <c r="CJ18" s="107"/>
      <c r="CK18" s="107"/>
    </row>
    <row r="19" spans="3:89" ht="22.8" customHeight="1" thickTop="1" x14ac:dyDescent="0.25">
      <c r="C19" s="316"/>
      <c r="D19" s="76"/>
      <c r="E19" s="79"/>
      <c r="F19" s="328"/>
      <c r="G19" s="328"/>
      <c r="H19" s="328"/>
      <c r="I19" s="328"/>
      <c r="J19" s="328"/>
      <c r="K19" s="328"/>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147"/>
      <c r="AY19" s="313">
        <v>1</v>
      </c>
      <c r="AZ19" s="313"/>
      <c r="BA19" s="313"/>
      <c r="BB19" s="313"/>
      <c r="BC19" s="312" t="str">
        <f>IFERROR(INDEX(ajuizamento!$AL$13:$AL$372,MATCH(C15,ajuizamento!$T$13:$T$372,0)),"")</f>
        <v>Pedro Rocha</v>
      </c>
      <c r="BD19" s="312"/>
      <c r="BE19" s="312"/>
      <c r="BF19" s="312"/>
      <c r="BG19" s="312"/>
      <c r="BH19" s="312"/>
      <c r="BI19" s="312"/>
      <c r="BJ19" s="312"/>
      <c r="BK19" s="312"/>
      <c r="BL19" s="312"/>
      <c r="BM19" s="312"/>
      <c r="BN19" s="312"/>
      <c r="BO19" s="312"/>
      <c r="BP19" s="312"/>
      <c r="BQ19" s="312"/>
      <c r="BR19" s="312"/>
      <c r="BS19" s="101"/>
      <c r="BT19" s="101"/>
      <c r="BU19" s="101"/>
      <c r="BV19" s="101"/>
      <c r="BW19" s="101"/>
      <c r="BX19" s="101"/>
      <c r="BY19" s="101"/>
      <c r="BZ19" s="76"/>
      <c r="CA19" s="305"/>
      <c r="CB19" s="305"/>
      <c r="CC19" s="305"/>
      <c r="CD19" s="305"/>
      <c r="CE19" s="109"/>
      <c r="CF19" s="322"/>
      <c r="CG19" s="322"/>
      <c r="CH19" s="322"/>
      <c r="CI19" s="322"/>
      <c r="CJ19" s="107"/>
      <c r="CK19" s="107"/>
    </row>
    <row r="20" spans="3:89" ht="22.8" customHeight="1" thickBot="1" x14ac:dyDescent="0.3">
      <c r="C20" s="316"/>
      <c r="D20" s="76"/>
      <c r="E20" s="79"/>
      <c r="F20" s="328"/>
      <c r="G20" s="328"/>
      <c r="H20" s="328"/>
      <c r="I20" s="328"/>
      <c r="J20" s="328"/>
      <c r="K20" s="328"/>
      <c r="L20" s="324"/>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147"/>
      <c r="AY20" s="314"/>
      <c r="AZ20" s="314"/>
      <c r="BA20" s="314"/>
      <c r="BB20" s="314"/>
      <c r="BC20" s="312"/>
      <c r="BD20" s="312"/>
      <c r="BE20" s="312"/>
      <c r="BF20" s="312"/>
      <c r="BG20" s="312"/>
      <c r="BH20" s="312"/>
      <c r="BI20" s="312"/>
      <c r="BJ20" s="312"/>
      <c r="BK20" s="312"/>
      <c r="BL20" s="312"/>
      <c r="BM20" s="312"/>
      <c r="BN20" s="312"/>
      <c r="BO20" s="312"/>
      <c r="BP20" s="312"/>
      <c r="BQ20" s="312"/>
      <c r="BR20" s="312"/>
      <c r="BS20" s="309">
        <f>IFERROR(INDEX(ajuizamento!$BZ$13:$BZ$372,MATCH(C15,ajuizamento!$T$13:$T$372,0)),"")</f>
        <v>1.4328703703703702E-5</v>
      </c>
      <c r="BT20" s="309"/>
      <c r="BU20" s="309"/>
      <c r="BV20" s="309"/>
      <c r="BW20" s="309"/>
      <c r="BX20" s="309"/>
      <c r="BY20" s="101"/>
      <c r="BZ20" s="76"/>
      <c r="CA20" s="110"/>
      <c r="CB20" s="110"/>
      <c r="CC20" s="110"/>
      <c r="CD20" s="110"/>
      <c r="CE20" s="109"/>
      <c r="CF20" s="111"/>
      <c r="CG20" s="111"/>
      <c r="CH20" s="111"/>
      <c r="CI20" s="111"/>
      <c r="CJ20" s="107"/>
      <c r="CK20" s="107"/>
    </row>
    <row r="21" spans="3:89" ht="22.8" customHeight="1" thickBot="1" x14ac:dyDescent="0.3">
      <c r="C21" s="316" t="str">
        <f>AY24&amp;IFERROR(INDEX(ajuizamento!$BE$13:$BE$372,MATCH(1,ajuizamento!$CA$13:$CA$372,0)),"")&amp;IFERROR(INDEX(ajuizamento!$BH$13:$BH$372,MATCH(1,ajuizamento!$CA$13:$CA$372,0)),"")</f>
        <v>2femcategoria A</v>
      </c>
      <c r="D21" s="76"/>
      <c r="E21" s="79"/>
      <c r="F21" s="328"/>
      <c r="G21" s="328"/>
      <c r="H21" s="328"/>
      <c r="I21" s="328"/>
      <c r="J21" s="328"/>
      <c r="K21" s="328"/>
      <c r="L21" s="330" t="str">
        <f>IFERROR(INDEX(ajuizamento!$AS$13:$AS$372,MATCH(1,ajuizamento!$CA$13:$CA$372,0)),"")</f>
        <v>ES Aap</v>
      </c>
      <c r="M21" s="330"/>
      <c r="N21" s="330"/>
      <c r="O21" s="330"/>
      <c r="P21" s="330"/>
      <c r="Q21" s="330"/>
      <c r="R21" s="330"/>
      <c r="S21" s="330"/>
      <c r="T21" s="330"/>
      <c r="U21" s="330"/>
      <c r="V21" s="330"/>
      <c r="W21" s="330"/>
      <c r="X21" s="330"/>
      <c r="Y21" s="330"/>
      <c r="Z21" s="330"/>
      <c r="AA21" s="330"/>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147"/>
      <c r="AY21" s="314"/>
      <c r="AZ21" s="314"/>
      <c r="BA21" s="314"/>
      <c r="BB21" s="314"/>
      <c r="BC21" s="312"/>
      <c r="BD21" s="312"/>
      <c r="BE21" s="312"/>
      <c r="BF21" s="312"/>
      <c r="BG21" s="312"/>
      <c r="BH21" s="312"/>
      <c r="BI21" s="312"/>
      <c r="BJ21" s="312"/>
      <c r="BK21" s="312"/>
      <c r="BL21" s="312"/>
      <c r="BM21" s="312"/>
      <c r="BN21" s="312"/>
      <c r="BO21" s="312"/>
      <c r="BP21" s="312"/>
      <c r="BQ21" s="312"/>
      <c r="BR21" s="312"/>
      <c r="BS21" s="309"/>
      <c r="BT21" s="309"/>
      <c r="BU21" s="309"/>
      <c r="BV21" s="309"/>
      <c r="BW21" s="309"/>
      <c r="BX21" s="309"/>
      <c r="BY21" s="101"/>
      <c r="BZ21" s="76"/>
      <c r="CA21" s="110"/>
      <c r="CB21" s="110"/>
      <c r="CC21" s="110"/>
      <c r="CD21" s="110"/>
      <c r="CE21" s="109"/>
      <c r="CF21" s="111"/>
      <c r="CG21" s="111"/>
      <c r="CH21" s="111"/>
      <c r="CI21" s="111"/>
      <c r="CJ21" s="107"/>
      <c r="CK21" s="107"/>
    </row>
    <row r="22" spans="3:89" ht="22.8" customHeight="1" x14ac:dyDescent="0.25">
      <c r="C22" s="316"/>
      <c r="D22" s="76"/>
      <c r="E22" s="79"/>
      <c r="F22" s="328"/>
      <c r="G22" s="328"/>
      <c r="H22" s="328"/>
      <c r="I22" s="328"/>
      <c r="J22" s="328"/>
      <c r="K22" s="328"/>
      <c r="L22" s="331"/>
      <c r="M22" s="331"/>
      <c r="N22" s="331"/>
      <c r="O22" s="331"/>
      <c r="P22" s="331"/>
      <c r="Q22" s="331"/>
      <c r="R22" s="331"/>
      <c r="S22" s="331"/>
      <c r="T22" s="331"/>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147"/>
      <c r="AY22" s="314"/>
      <c r="AZ22" s="314"/>
      <c r="BA22" s="314"/>
      <c r="BB22" s="314"/>
      <c r="BC22" s="310" t="str">
        <f>IFERROR(INDEX(ajuizamento!$AS$13:$AS$372,MATCH(C15,ajuizamento!$T$13:$T$372,0)),"")</f>
        <v>ES AA</v>
      </c>
      <c r="BD22" s="310"/>
      <c r="BE22" s="310"/>
      <c r="BF22" s="310"/>
      <c r="BG22" s="310"/>
      <c r="BH22" s="310"/>
      <c r="BI22" s="310"/>
      <c r="BJ22" s="310"/>
      <c r="BK22" s="310"/>
      <c r="BL22" s="310"/>
      <c r="BM22" s="310"/>
      <c r="BN22" s="310"/>
      <c r="BO22" s="310"/>
      <c r="BP22" s="310"/>
      <c r="BQ22" s="310"/>
      <c r="BR22" s="310"/>
      <c r="BS22" s="309"/>
      <c r="BT22" s="309"/>
      <c r="BU22" s="309"/>
      <c r="BV22" s="309"/>
      <c r="BW22" s="309"/>
      <c r="BX22" s="309"/>
      <c r="BY22" s="101"/>
      <c r="BZ22" s="76"/>
      <c r="CA22" s="110"/>
      <c r="CB22" s="110"/>
      <c r="CC22" s="110"/>
      <c r="CD22" s="110"/>
      <c r="CE22" s="109"/>
      <c r="CF22" s="111"/>
      <c r="CG22" s="111"/>
      <c r="CH22" s="111"/>
      <c r="CI22" s="111"/>
      <c r="CJ22" s="107"/>
      <c r="CK22" s="107"/>
    </row>
    <row r="23" spans="3:89" ht="22.8" customHeight="1" thickBot="1" x14ac:dyDescent="0.3">
      <c r="C23" s="316"/>
      <c r="D23" s="76"/>
      <c r="E23" s="79"/>
      <c r="F23" s="329"/>
      <c r="G23" s="329"/>
      <c r="H23" s="329"/>
      <c r="I23" s="329"/>
      <c r="J23" s="329"/>
      <c r="K23" s="329"/>
      <c r="L23" s="332"/>
      <c r="M23" s="332"/>
      <c r="N23" s="332"/>
      <c r="O23" s="332"/>
      <c r="P23" s="332"/>
      <c r="Q23" s="332"/>
      <c r="R23" s="332"/>
      <c r="S23" s="332"/>
      <c r="T23" s="332"/>
      <c r="U23" s="332"/>
      <c r="V23" s="332"/>
      <c r="W23" s="332"/>
      <c r="X23" s="332"/>
      <c r="Y23" s="332"/>
      <c r="Z23" s="332"/>
      <c r="AA23" s="332"/>
      <c r="AB23" s="332"/>
      <c r="AC23" s="332"/>
      <c r="AD23" s="332"/>
      <c r="AE23" s="332"/>
      <c r="AF23" s="332"/>
      <c r="AG23" s="332"/>
      <c r="AH23" s="332"/>
      <c r="AI23" s="332"/>
      <c r="AJ23" s="332"/>
      <c r="AK23" s="332"/>
      <c r="AL23" s="332"/>
      <c r="AM23" s="332"/>
      <c r="AN23" s="332"/>
      <c r="AO23" s="332"/>
      <c r="AP23" s="332"/>
      <c r="AQ23" s="332"/>
      <c r="AR23" s="332"/>
      <c r="AS23" s="332"/>
      <c r="AT23" s="332"/>
      <c r="AU23" s="332"/>
      <c r="AV23" s="332"/>
      <c r="AW23" s="332"/>
      <c r="AX23" s="147"/>
      <c r="AY23" s="315"/>
      <c r="AZ23" s="315"/>
      <c r="BA23" s="315"/>
      <c r="BB23" s="315"/>
      <c r="BC23" s="311"/>
      <c r="BD23" s="311"/>
      <c r="BE23" s="311"/>
      <c r="BF23" s="311"/>
      <c r="BG23" s="311"/>
      <c r="BH23" s="311"/>
      <c r="BI23" s="311"/>
      <c r="BJ23" s="311"/>
      <c r="BK23" s="311"/>
      <c r="BL23" s="311"/>
      <c r="BM23" s="311"/>
      <c r="BN23" s="311"/>
      <c r="BO23" s="311"/>
      <c r="BP23" s="311"/>
      <c r="BQ23" s="311"/>
      <c r="BR23" s="311"/>
      <c r="BS23" s="177"/>
      <c r="BT23" s="177"/>
      <c r="BU23" s="177"/>
      <c r="BV23" s="177"/>
      <c r="BW23" s="177"/>
      <c r="BX23" s="177"/>
      <c r="BY23" s="101"/>
      <c r="BZ23" s="76"/>
      <c r="CA23" s="76"/>
      <c r="CB23" s="76"/>
      <c r="CC23" s="76"/>
      <c r="CD23" s="76"/>
      <c r="CE23" s="76"/>
      <c r="CF23" s="76"/>
      <c r="CG23" s="76"/>
      <c r="CH23" s="76"/>
      <c r="CI23" s="76"/>
      <c r="CJ23" s="76"/>
      <c r="CK23" s="76"/>
    </row>
    <row r="24" spans="3:89" ht="22.8" customHeight="1" thickTop="1" x14ac:dyDescent="0.25">
      <c r="C24" s="316"/>
      <c r="D24" s="76"/>
      <c r="E24" s="101"/>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0"/>
      <c r="AO24" s="100"/>
      <c r="AP24" s="100"/>
      <c r="AQ24" s="100"/>
      <c r="AR24" s="100"/>
      <c r="AS24" s="100"/>
      <c r="AT24" s="100"/>
      <c r="AU24" s="100"/>
      <c r="AV24" s="100"/>
      <c r="AW24" s="100"/>
      <c r="AX24" s="147"/>
      <c r="AY24" s="313">
        <v>2</v>
      </c>
      <c r="AZ24" s="313"/>
      <c r="BA24" s="313"/>
      <c r="BB24" s="313"/>
      <c r="BC24" s="312" t="str">
        <f>IFERROR(INDEX(ajuizamento!$AL$13:$AL$372,MATCH(C21,ajuizamento!$T$13:$T$372,0)),"")</f>
        <v>Beatriz severino</v>
      </c>
      <c r="BD24" s="312"/>
      <c r="BE24" s="312"/>
      <c r="BF24" s="312"/>
      <c r="BG24" s="312"/>
      <c r="BH24" s="312"/>
      <c r="BI24" s="312"/>
      <c r="BJ24" s="312"/>
      <c r="BK24" s="312"/>
      <c r="BL24" s="312"/>
      <c r="BM24" s="312"/>
      <c r="BN24" s="312"/>
      <c r="BO24" s="312"/>
      <c r="BP24" s="312"/>
      <c r="BQ24" s="312"/>
      <c r="BR24" s="312"/>
      <c r="BS24" s="178"/>
      <c r="BT24" s="178"/>
      <c r="BU24" s="178"/>
      <c r="BV24" s="178"/>
      <c r="BW24" s="178"/>
      <c r="BX24" s="178"/>
      <c r="BY24" s="101"/>
      <c r="BZ24" s="76"/>
      <c r="CA24" s="76"/>
      <c r="CB24" s="76"/>
      <c r="CC24" s="76"/>
      <c r="CD24" s="76"/>
      <c r="CE24" s="76"/>
      <c r="CF24" s="76"/>
      <c r="CG24" s="76"/>
      <c r="CH24" s="76"/>
      <c r="CI24" s="76"/>
      <c r="CJ24" s="76"/>
      <c r="CK24" s="76"/>
    </row>
    <row r="25" spans="3:89" ht="22.8" customHeight="1" x14ac:dyDescent="0.25">
      <c r="C25" s="316"/>
      <c r="D25" s="76"/>
      <c r="E25" s="79"/>
      <c r="F25" s="104"/>
      <c r="G25" s="104"/>
      <c r="H25" s="104"/>
      <c r="I25" s="104"/>
      <c r="J25" s="104"/>
      <c r="K25" s="104"/>
      <c r="L25" s="104"/>
      <c r="M25" s="104"/>
      <c r="N25" s="104"/>
      <c r="O25" s="104"/>
      <c r="P25" s="104"/>
      <c r="Q25" s="104"/>
      <c r="R25" s="104"/>
      <c r="S25" s="104"/>
      <c r="T25" s="104"/>
      <c r="U25" s="104"/>
      <c r="V25" s="104"/>
      <c r="W25" s="104"/>
      <c r="X25" s="104"/>
      <c r="Y25" s="149"/>
      <c r="Z25" s="308">
        <f>IFERROR(INDEX(ajuizamento!$BZ$13:$BZ$372,MATCH(1,ajuizamento!$CA$13:$CA$372,0)),"")</f>
        <v>3.6175925925925926E-4</v>
      </c>
      <c r="AA25" s="308"/>
      <c r="AB25" s="308"/>
      <c r="AC25" s="308"/>
      <c r="AD25" s="308"/>
      <c r="AE25" s="308"/>
      <c r="AF25" s="308"/>
      <c r="AG25" s="308"/>
      <c r="AH25" s="308"/>
      <c r="AI25" s="308"/>
      <c r="AJ25" s="308"/>
      <c r="AK25" s="308"/>
      <c r="AL25" s="308"/>
      <c r="AM25" s="308"/>
      <c r="AN25" s="308"/>
      <c r="AO25" s="308"/>
      <c r="AP25" s="308"/>
      <c r="AQ25" s="308"/>
      <c r="AR25" s="308"/>
      <c r="AS25" s="308"/>
      <c r="AT25" s="308"/>
      <c r="AU25" s="308"/>
      <c r="AV25" s="308"/>
      <c r="AW25" s="308"/>
      <c r="AX25" s="147"/>
      <c r="AY25" s="314"/>
      <c r="AZ25" s="314"/>
      <c r="BA25" s="314"/>
      <c r="BB25" s="314"/>
      <c r="BC25" s="312"/>
      <c r="BD25" s="312"/>
      <c r="BE25" s="312"/>
      <c r="BF25" s="312"/>
      <c r="BG25" s="312"/>
      <c r="BH25" s="312"/>
      <c r="BI25" s="312"/>
      <c r="BJ25" s="312"/>
      <c r="BK25" s="312"/>
      <c r="BL25" s="312"/>
      <c r="BM25" s="312"/>
      <c r="BN25" s="312"/>
      <c r="BO25" s="312"/>
      <c r="BP25" s="312"/>
      <c r="BQ25" s="312"/>
      <c r="BR25" s="312"/>
      <c r="BS25" s="309">
        <f>IFERROR(INDEX(ajuizamento!$BZ$13:$BZ$372,MATCH(C21,ajuizamento!$T$13:$T$372,0)),"")</f>
        <v>2.7106481481481479E-5</v>
      </c>
      <c r="BT25" s="309"/>
      <c r="BU25" s="309"/>
      <c r="BV25" s="309"/>
      <c r="BW25" s="309"/>
      <c r="BX25" s="309"/>
      <c r="BY25" s="86"/>
      <c r="BZ25" s="76"/>
      <c r="CA25" s="76"/>
      <c r="CB25" s="76"/>
      <c r="CC25" s="76"/>
      <c r="CD25" s="76"/>
      <c r="CE25" s="76"/>
      <c r="CF25" s="76"/>
      <c r="CJ25" s="76"/>
      <c r="CK25" s="76"/>
    </row>
    <row r="26" spans="3:89" ht="22.8" customHeight="1" thickBot="1" x14ac:dyDescent="0.3">
      <c r="C26" s="316" t="str">
        <f>AY29&amp;IFERROR(INDEX(ajuizamento!$BE$13:$BE$372,MATCH(1,ajuizamento!$CA$13:$CA$372,0)),"")&amp;IFERROR(INDEX(ajuizamento!$BH$13:$BH$372,MATCH(1,ajuizamento!$CA$13:$CA$372,0)),"")</f>
        <v>3femcategoria A</v>
      </c>
      <c r="D26" s="76"/>
      <c r="E26" s="79"/>
      <c r="F26" s="104"/>
      <c r="G26" s="104"/>
      <c r="H26" s="104"/>
      <c r="I26" s="104"/>
      <c r="J26" s="104"/>
      <c r="K26" s="104"/>
      <c r="L26" s="104"/>
      <c r="M26" s="104"/>
      <c r="N26" s="104"/>
      <c r="O26" s="104"/>
      <c r="P26" s="104"/>
      <c r="Q26" s="104"/>
      <c r="R26" s="104"/>
      <c r="S26" s="104"/>
      <c r="T26" s="104"/>
      <c r="U26" s="104"/>
      <c r="V26" s="104"/>
      <c r="W26" s="104"/>
      <c r="X26" s="104"/>
      <c r="Y26" s="149"/>
      <c r="Z26" s="308"/>
      <c r="AA26" s="308"/>
      <c r="AB26" s="308"/>
      <c r="AC26" s="308"/>
      <c r="AD26" s="308"/>
      <c r="AE26" s="308"/>
      <c r="AF26" s="308"/>
      <c r="AG26" s="308"/>
      <c r="AH26" s="308"/>
      <c r="AI26" s="308"/>
      <c r="AJ26" s="308"/>
      <c r="AK26" s="308"/>
      <c r="AL26" s="308"/>
      <c r="AM26" s="308"/>
      <c r="AN26" s="308"/>
      <c r="AO26" s="308"/>
      <c r="AP26" s="308"/>
      <c r="AQ26" s="308"/>
      <c r="AR26" s="308"/>
      <c r="AS26" s="308"/>
      <c r="AT26" s="308"/>
      <c r="AU26" s="308"/>
      <c r="AV26" s="308"/>
      <c r="AW26" s="308"/>
      <c r="AX26" s="147"/>
      <c r="AY26" s="314"/>
      <c r="AZ26" s="314"/>
      <c r="BA26" s="314"/>
      <c r="BB26" s="314"/>
      <c r="BC26" s="312"/>
      <c r="BD26" s="312"/>
      <c r="BE26" s="312"/>
      <c r="BF26" s="312"/>
      <c r="BG26" s="312"/>
      <c r="BH26" s="312"/>
      <c r="BI26" s="312"/>
      <c r="BJ26" s="312"/>
      <c r="BK26" s="312"/>
      <c r="BL26" s="312"/>
      <c r="BM26" s="312"/>
      <c r="BN26" s="312"/>
      <c r="BO26" s="312"/>
      <c r="BP26" s="312"/>
      <c r="BQ26" s="312"/>
      <c r="BR26" s="312"/>
      <c r="BS26" s="309"/>
      <c r="BT26" s="309"/>
      <c r="BU26" s="309"/>
      <c r="BV26" s="309"/>
      <c r="BW26" s="309"/>
      <c r="BX26" s="309"/>
      <c r="BY26" s="86"/>
      <c r="BZ26" s="76"/>
      <c r="CA26" s="76"/>
      <c r="CB26" s="76"/>
      <c r="CC26" s="76"/>
      <c r="CD26" s="76"/>
      <c r="CE26" s="76"/>
      <c r="CF26" s="76"/>
      <c r="CJ26" s="76"/>
      <c r="CK26" s="76"/>
    </row>
    <row r="27" spans="3:89" ht="22.8" customHeight="1" x14ac:dyDescent="0.25">
      <c r="C27" s="316"/>
      <c r="D27" s="76"/>
      <c r="E27" s="79"/>
      <c r="F27" s="104"/>
      <c r="G27" s="104"/>
      <c r="H27" s="104"/>
      <c r="I27" s="104"/>
      <c r="J27" s="104"/>
      <c r="K27" s="104"/>
      <c r="L27" s="104"/>
      <c r="M27" s="104"/>
      <c r="N27" s="104"/>
      <c r="O27" s="104"/>
      <c r="P27" s="104"/>
      <c r="Q27" s="104"/>
      <c r="R27" s="104"/>
      <c r="S27" s="104"/>
      <c r="T27" s="104"/>
      <c r="U27" s="104"/>
      <c r="V27" s="104"/>
      <c r="W27" s="104"/>
      <c r="X27" s="104"/>
      <c r="Y27" s="149"/>
      <c r="Z27" s="308"/>
      <c r="AA27" s="308"/>
      <c r="AB27" s="308"/>
      <c r="AC27" s="308"/>
      <c r="AD27" s="308"/>
      <c r="AE27" s="308"/>
      <c r="AF27" s="308"/>
      <c r="AG27" s="308"/>
      <c r="AH27" s="308"/>
      <c r="AI27" s="308"/>
      <c r="AJ27" s="308"/>
      <c r="AK27" s="308"/>
      <c r="AL27" s="308"/>
      <c r="AM27" s="308"/>
      <c r="AN27" s="308"/>
      <c r="AO27" s="308"/>
      <c r="AP27" s="308"/>
      <c r="AQ27" s="308"/>
      <c r="AR27" s="308"/>
      <c r="AS27" s="308"/>
      <c r="AT27" s="308"/>
      <c r="AU27" s="308"/>
      <c r="AV27" s="308"/>
      <c r="AW27" s="308"/>
      <c r="AX27" s="147"/>
      <c r="AY27" s="314"/>
      <c r="AZ27" s="314"/>
      <c r="BA27" s="314"/>
      <c r="BB27" s="314"/>
      <c r="BC27" s="310" t="str">
        <f>IFERROR(INDEX(ajuizamento!$AS$13:$AS$372,MATCH(C21,ajuizamento!$T$13:$T$372,0)),"")</f>
        <v>ES Aaaaaa</v>
      </c>
      <c r="BD27" s="310"/>
      <c r="BE27" s="310"/>
      <c r="BF27" s="310"/>
      <c r="BG27" s="310"/>
      <c r="BH27" s="310"/>
      <c r="BI27" s="310"/>
      <c r="BJ27" s="310"/>
      <c r="BK27" s="310"/>
      <c r="BL27" s="310"/>
      <c r="BM27" s="310"/>
      <c r="BN27" s="310"/>
      <c r="BO27" s="310"/>
      <c r="BP27" s="310"/>
      <c r="BQ27" s="310"/>
      <c r="BR27" s="310"/>
      <c r="BS27" s="309"/>
      <c r="BT27" s="309"/>
      <c r="BU27" s="309"/>
      <c r="BV27" s="309"/>
      <c r="BW27" s="309"/>
      <c r="BX27" s="309"/>
      <c r="BY27" s="86"/>
      <c r="BZ27" s="76"/>
      <c r="CA27" s="76"/>
      <c r="CB27" s="76"/>
      <c r="CC27" s="76"/>
      <c r="CD27" s="76"/>
      <c r="CE27" s="76"/>
      <c r="CF27" s="76"/>
      <c r="CJ27" s="76"/>
      <c r="CK27" s="76"/>
    </row>
    <row r="28" spans="3:89" ht="22.8" customHeight="1" thickBot="1" x14ac:dyDescent="0.3">
      <c r="C28" s="316"/>
      <c r="D28" s="76"/>
      <c r="E28" s="79"/>
      <c r="F28" s="104"/>
      <c r="G28" s="104"/>
      <c r="H28" s="104"/>
      <c r="I28" s="104"/>
      <c r="J28" s="104"/>
      <c r="K28" s="104"/>
      <c r="L28" s="104"/>
      <c r="M28" s="104"/>
      <c r="N28" s="104"/>
      <c r="O28" s="104"/>
      <c r="P28" s="104"/>
      <c r="Q28" s="104"/>
      <c r="R28" s="104"/>
      <c r="S28" s="104"/>
      <c r="T28" s="104"/>
      <c r="U28" s="104"/>
      <c r="V28" s="104"/>
      <c r="W28" s="104"/>
      <c r="X28" s="104"/>
      <c r="Y28" s="149"/>
      <c r="Z28" s="308"/>
      <c r="AA28" s="308"/>
      <c r="AB28" s="308"/>
      <c r="AC28" s="308"/>
      <c r="AD28" s="308"/>
      <c r="AE28" s="308"/>
      <c r="AF28" s="308"/>
      <c r="AG28" s="308"/>
      <c r="AH28" s="308"/>
      <c r="AI28" s="308"/>
      <c r="AJ28" s="308"/>
      <c r="AK28" s="308"/>
      <c r="AL28" s="308"/>
      <c r="AM28" s="308"/>
      <c r="AN28" s="308"/>
      <c r="AO28" s="308"/>
      <c r="AP28" s="308"/>
      <c r="AQ28" s="308"/>
      <c r="AR28" s="308"/>
      <c r="AS28" s="308"/>
      <c r="AT28" s="308"/>
      <c r="AU28" s="308"/>
      <c r="AV28" s="308"/>
      <c r="AW28" s="308"/>
      <c r="AX28" s="147"/>
      <c r="AY28" s="315"/>
      <c r="AZ28" s="315"/>
      <c r="BA28" s="315"/>
      <c r="BB28" s="315"/>
      <c r="BC28" s="311"/>
      <c r="BD28" s="311"/>
      <c r="BE28" s="311"/>
      <c r="BF28" s="311"/>
      <c r="BG28" s="311"/>
      <c r="BH28" s="311"/>
      <c r="BI28" s="311"/>
      <c r="BJ28" s="311"/>
      <c r="BK28" s="311"/>
      <c r="BL28" s="311"/>
      <c r="BM28" s="311"/>
      <c r="BN28" s="311"/>
      <c r="BO28" s="311"/>
      <c r="BP28" s="311"/>
      <c r="BQ28" s="311"/>
      <c r="BR28" s="311"/>
      <c r="BS28" s="177"/>
      <c r="BT28" s="177"/>
      <c r="BU28" s="177"/>
      <c r="BV28" s="177"/>
      <c r="BW28" s="177"/>
      <c r="BX28" s="177"/>
      <c r="BY28" s="86"/>
      <c r="BZ28" s="76"/>
      <c r="CA28" s="76"/>
      <c r="CB28" s="76"/>
      <c r="CC28" s="76"/>
      <c r="CD28" s="76"/>
      <c r="CE28" s="76"/>
      <c r="CF28" s="76"/>
      <c r="CJ28" s="76"/>
      <c r="CK28" s="76"/>
    </row>
    <row r="29" spans="3:89" ht="22.8" customHeight="1" thickTop="1" x14ac:dyDescent="0.25">
      <c r="C29" s="316"/>
      <c r="D29" s="76"/>
      <c r="E29" s="79"/>
      <c r="F29" s="104"/>
      <c r="G29" s="104"/>
      <c r="H29" s="104"/>
      <c r="I29" s="104"/>
      <c r="J29" s="104"/>
      <c r="K29" s="104"/>
      <c r="L29" s="104"/>
      <c r="M29" s="104"/>
      <c r="N29" s="104"/>
      <c r="O29" s="104"/>
      <c r="P29" s="104"/>
      <c r="Q29" s="104"/>
      <c r="R29" s="104"/>
      <c r="S29" s="104"/>
      <c r="T29" s="104"/>
      <c r="U29" s="104"/>
      <c r="V29" s="104"/>
      <c r="W29" s="104"/>
      <c r="X29" s="104"/>
      <c r="Y29" s="149"/>
      <c r="Z29" s="308"/>
      <c r="AA29" s="308"/>
      <c r="AB29" s="308"/>
      <c r="AC29" s="308"/>
      <c r="AD29" s="308"/>
      <c r="AE29" s="308"/>
      <c r="AF29" s="308"/>
      <c r="AG29" s="308"/>
      <c r="AH29" s="308"/>
      <c r="AI29" s="308"/>
      <c r="AJ29" s="308"/>
      <c r="AK29" s="308"/>
      <c r="AL29" s="308"/>
      <c r="AM29" s="308"/>
      <c r="AN29" s="308"/>
      <c r="AO29" s="308"/>
      <c r="AP29" s="308"/>
      <c r="AQ29" s="308"/>
      <c r="AR29" s="308"/>
      <c r="AS29" s="308"/>
      <c r="AT29" s="308"/>
      <c r="AU29" s="308"/>
      <c r="AV29" s="308"/>
      <c r="AW29" s="308"/>
      <c r="AX29" s="147"/>
      <c r="AY29" s="313">
        <v>3</v>
      </c>
      <c r="AZ29" s="313"/>
      <c r="BA29" s="313"/>
      <c r="BB29" s="313"/>
      <c r="BC29" s="312" t="str">
        <f>IFERROR(INDEX(ajuizamento!$AL$13:$AL$372,MATCH(C26,ajuizamento!$T$13:$T$372,0)),"")</f>
        <v>Lidia Silva</v>
      </c>
      <c r="BD29" s="312"/>
      <c r="BE29" s="312"/>
      <c r="BF29" s="312"/>
      <c r="BG29" s="312"/>
      <c r="BH29" s="312"/>
      <c r="BI29" s="312"/>
      <c r="BJ29" s="312"/>
      <c r="BK29" s="312"/>
      <c r="BL29" s="312"/>
      <c r="BM29" s="312"/>
      <c r="BN29" s="312"/>
      <c r="BO29" s="312"/>
      <c r="BP29" s="312"/>
      <c r="BQ29" s="312"/>
      <c r="BR29" s="312"/>
      <c r="BS29" s="178"/>
      <c r="BT29" s="178"/>
      <c r="BU29" s="178"/>
      <c r="BV29" s="178"/>
      <c r="BW29" s="178"/>
      <c r="BX29" s="178"/>
      <c r="BY29" s="86"/>
      <c r="BZ29" s="76"/>
      <c r="CA29" s="103"/>
      <c r="CB29" s="76"/>
      <c r="CC29" s="76"/>
      <c r="CD29" s="76"/>
      <c r="CE29" s="76"/>
      <c r="CF29" s="76"/>
      <c r="CJ29" s="76"/>
      <c r="CK29" s="76"/>
    </row>
    <row r="30" spans="3:89" ht="22.8" customHeight="1" x14ac:dyDescent="0.25">
      <c r="C30" s="316"/>
      <c r="D30" s="76"/>
      <c r="E30" s="79"/>
      <c r="F30" s="104"/>
      <c r="G30" s="104"/>
      <c r="H30" s="104"/>
      <c r="I30" s="104"/>
      <c r="J30" s="104"/>
      <c r="K30" s="104"/>
      <c r="L30" s="104"/>
      <c r="M30" s="104"/>
      <c r="N30" s="104"/>
      <c r="O30" s="104"/>
      <c r="P30" s="104"/>
      <c r="Q30" s="104"/>
      <c r="R30" s="104"/>
      <c r="S30" s="104"/>
      <c r="T30" s="104"/>
      <c r="U30" s="104"/>
      <c r="V30" s="104"/>
      <c r="W30" s="104"/>
      <c r="X30" s="104"/>
      <c r="Y30" s="149"/>
      <c r="Z30" s="308"/>
      <c r="AA30" s="308"/>
      <c r="AB30" s="308"/>
      <c r="AC30" s="308"/>
      <c r="AD30" s="308"/>
      <c r="AE30" s="308"/>
      <c r="AF30" s="308"/>
      <c r="AG30" s="308"/>
      <c r="AH30" s="308"/>
      <c r="AI30" s="308"/>
      <c r="AJ30" s="308"/>
      <c r="AK30" s="308"/>
      <c r="AL30" s="308"/>
      <c r="AM30" s="308"/>
      <c r="AN30" s="308"/>
      <c r="AO30" s="308"/>
      <c r="AP30" s="308"/>
      <c r="AQ30" s="308"/>
      <c r="AR30" s="308"/>
      <c r="AS30" s="308"/>
      <c r="AT30" s="308"/>
      <c r="AU30" s="308"/>
      <c r="AV30" s="308"/>
      <c r="AW30" s="308"/>
      <c r="AX30" s="147"/>
      <c r="AY30" s="314"/>
      <c r="AZ30" s="314"/>
      <c r="BA30" s="314"/>
      <c r="BB30" s="314"/>
      <c r="BC30" s="312"/>
      <c r="BD30" s="312"/>
      <c r="BE30" s="312"/>
      <c r="BF30" s="312"/>
      <c r="BG30" s="312"/>
      <c r="BH30" s="312"/>
      <c r="BI30" s="312"/>
      <c r="BJ30" s="312"/>
      <c r="BK30" s="312"/>
      <c r="BL30" s="312"/>
      <c r="BM30" s="312"/>
      <c r="BN30" s="312"/>
      <c r="BO30" s="312"/>
      <c r="BP30" s="312"/>
      <c r="BQ30" s="312"/>
      <c r="BR30" s="312"/>
      <c r="BS30" s="309">
        <f>IFERROR(INDEX(ajuizamento!$BZ$13:$BZ$372,MATCH(C26,ajuizamento!$T$13:$T$372,0)),"")</f>
        <v>1.4777777777777779E-4</v>
      </c>
      <c r="BT30" s="309"/>
      <c r="BU30" s="309"/>
      <c r="BV30" s="309"/>
      <c r="BW30" s="309"/>
      <c r="BX30" s="309"/>
      <c r="BY30" s="86"/>
      <c r="BZ30" s="76"/>
      <c r="CA30" s="103"/>
      <c r="CB30" s="76"/>
      <c r="CC30" s="76"/>
      <c r="CD30" s="76"/>
      <c r="CE30" s="76"/>
      <c r="CF30" s="76"/>
      <c r="CJ30" s="76"/>
      <c r="CK30" s="76"/>
    </row>
    <row r="31" spans="3:89" ht="22.8" customHeight="1" thickBot="1" x14ac:dyDescent="0.3">
      <c r="C31" s="316" t="str">
        <f>AY34&amp;IFERROR(INDEX(ajuizamento!$BE$13:$BE$372,MATCH(1,ajuizamento!$CA$13:$CA$372,0)),"")&amp;IFERROR(INDEX(ajuizamento!$BH$13:$BH$372,MATCH(1,ajuizamento!$CA$13:$CA$372,0)),"")</f>
        <v>4femcategoria A</v>
      </c>
      <c r="D31" s="76"/>
      <c r="E31" s="79"/>
      <c r="F31" s="104"/>
      <c r="G31" s="104"/>
      <c r="H31" s="104"/>
      <c r="I31" s="104"/>
      <c r="J31" s="104"/>
      <c r="K31" s="104"/>
      <c r="L31" s="104"/>
      <c r="M31" s="104"/>
      <c r="N31" s="104"/>
      <c r="O31" s="104"/>
      <c r="P31" s="104"/>
      <c r="Q31" s="104"/>
      <c r="R31" s="104"/>
      <c r="S31" s="104"/>
      <c r="T31" s="104"/>
      <c r="U31" s="104"/>
      <c r="V31" s="104"/>
      <c r="W31" s="104"/>
      <c r="X31" s="104"/>
      <c r="Y31" s="149"/>
      <c r="Z31" s="308"/>
      <c r="AA31" s="308"/>
      <c r="AB31" s="308"/>
      <c r="AC31" s="308"/>
      <c r="AD31" s="308"/>
      <c r="AE31" s="308"/>
      <c r="AF31" s="308"/>
      <c r="AG31" s="308"/>
      <c r="AH31" s="308"/>
      <c r="AI31" s="308"/>
      <c r="AJ31" s="308"/>
      <c r="AK31" s="308"/>
      <c r="AL31" s="308"/>
      <c r="AM31" s="308"/>
      <c r="AN31" s="308"/>
      <c r="AO31" s="308"/>
      <c r="AP31" s="308"/>
      <c r="AQ31" s="308"/>
      <c r="AR31" s="308"/>
      <c r="AS31" s="308"/>
      <c r="AT31" s="308"/>
      <c r="AU31" s="308"/>
      <c r="AV31" s="308"/>
      <c r="AW31" s="308"/>
      <c r="AX31" s="147"/>
      <c r="AY31" s="314"/>
      <c r="AZ31" s="314"/>
      <c r="BA31" s="314"/>
      <c r="BB31" s="314"/>
      <c r="BC31" s="312"/>
      <c r="BD31" s="312"/>
      <c r="BE31" s="312"/>
      <c r="BF31" s="312"/>
      <c r="BG31" s="312"/>
      <c r="BH31" s="312"/>
      <c r="BI31" s="312"/>
      <c r="BJ31" s="312"/>
      <c r="BK31" s="312"/>
      <c r="BL31" s="312"/>
      <c r="BM31" s="312"/>
      <c r="BN31" s="312"/>
      <c r="BO31" s="312"/>
      <c r="BP31" s="312"/>
      <c r="BQ31" s="312"/>
      <c r="BR31" s="312"/>
      <c r="BS31" s="309"/>
      <c r="BT31" s="309"/>
      <c r="BU31" s="309"/>
      <c r="BV31" s="309"/>
      <c r="BW31" s="309"/>
      <c r="BX31" s="309"/>
      <c r="BY31" s="86"/>
      <c r="BZ31" s="76"/>
      <c r="CA31" s="103"/>
      <c r="CB31" s="76"/>
      <c r="CC31" s="76"/>
      <c r="CD31" s="76"/>
      <c r="CE31" s="76"/>
      <c r="CF31" s="76"/>
      <c r="CJ31" s="76"/>
      <c r="CK31" s="76"/>
    </row>
    <row r="32" spans="3:89" ht="22.8" customHeight="1" x14ac:dyDescent="0.25">
      <c r="C32" s="316"/>
      <c r="D32" s="76"/>
      <c r="E32" s="79"/>
      <c r="F32" s="104"/>
      <c r="G32" s="104"/>
      <c r="H32" s="104"/>
      <c r="I32" s="104"/>
      <c r="J32" s="104"/>
      <c r="K32" s="104"/>
      <c r="L32" s="104"/>
      <c r="M32" s="104"/>
      <c r="N32" s="104"/>
      <c r="O32" s="104"/>
      <c r="P32" s="104"/>
      <c r="Q32" s="104"/>
      <c r="R32" s="104"/>
      <c r="S32" s="104"/>
      <c r="T32" s="104"/>
      <c r="U32" s="104"/>
      <c r="V32" s="104"/>
      <c r="W32" s="104"/>
      <c r="X32" s="104"/>
      <c r="Y32" s="149"/>
      <c r="Z32" s="149"/>
      <c r="AA32" s="318" t="s">
        <v>126</v>
      </c>
      <c r="AB32" s="318"/>
      <c r="AC32" s="318"/>
      <c r="AD32" s="318"/>
      <c r="AE32" s="318"/>
      <c r="AF32" s="318"/>
      <c r="AG32" s="318"/>
      <c r="AH32" s="79"/>
      <c r="AI32" s="79"/>
      <c r="AJ32" s="335" t="s">
        <v>129</v>
      </c>
      <c r="AK32" s="335"/>
      <c r="AL32" s="335"/>
      <c r="AM32" s="335"/>
      <c r="AN32" s="335"/>
      <c r="AO32" s="335"/>
      <c r="AP32" s="335"/>
      <c r="AQ32" s="335"/>
      <c r="AR32" s="335"/>
      <c r="AS32" s="335"/>
      <c r="AT32" s="335"/>
      <c r="AU32" s="335"/>
      <c r="AV32" s="335"/>
      <c r="AW32" s="335"/>
      <c r="AX32" s="147"/>
      <c r="AY32" s="314"/>
      <c r="AZ32" s="314"/>
      <c r="BA32" s="314"/>
      <c r="BB32" s="314"/>
      <c r="BC32" s="310" t="str">
        <f>IFERROR(INDEX(ajuizamento!$AS$13:$AS$372,MATCH(C26,ajuizamento!$T$13:$T$372,0)),"")</f>
        <v>ES Aabbcb</v>
      </c>
      <c r="BD32" s="310"/>
      <c r="BE32" s="310"/>
      <c r="BF32" s="310"/>
      <c r="BG32" s="310"/>
      <c r="BH32" s="310"/>
      <c r="BI32" s="310"/>
      <c r="BJ32" s="310"/>
      <c r="BK32" s="310"/>
      <c r="BL32" s="310"/>
      <c r="BM32" s="310"/>
      <c r="BN32" s="310"/>
      <c r="BO32" s="310"/>
      <c r="BP32" s="310"/>
      <c r="BQ32" s="310"/>
      <c r="BR32" s="310"/>
      <c r="BS32" s="309"/>
      <c r="BT32" s="309"/>
      <c r="BU32" s="309"/>
      <c r="BV32" s="309"/>
      <c r="BW32" s="309"/>
      <c r="BX32" s="309"/>
      <c r="BY32" s="86"/>
      <c r="BZ32" s="76"/>
      <c r="CA32" s="103"/>
      <c r="CB32" s="76"/>
      <c r="CC32" s="76"/>
      <c r="CD32" s="76"/>
      <c r="CE32" s="76"/>
      <c r="CF32" s="76"/>
      <c r="CJ32" s="76"/>
      <c r="CK32" s="76"/>
    </row>
    <row r="33" spans="3:89" ht="22.8" customHeight="1" thickBot="1" x14ac:dyDescent="0.3">
      <c r="C33" s="316"/>
      <c r="D33" s="76"/>
      <c r="E33" s="79"/>
      <c r="F33" s="104"/>
      <c r="G33" s="104"/>
      <c r="H33" s="104"/>
      <c r="I33" s="104"/>
      <c r="J33" s="104"/>
      <c r="K33" s="104"/>
      <c r="L33" s="104"/>
      <c r="M33" s="104"/>
      <c r="N33" s="104"/>
      <c r="O33" s="104"/>
      <c r="P33" s="104"/>
      <c r="Q33" s="104"/>
      <c r="R33" s="104"/>
      <c r="S33" s="104"/>
      <c r="T33" s="104"/>
      <c r="U33" s="104"/>
      <c r="V33" s="104"/>
      <c r="W33" s="104"/>
      <c r="X33" s="104"/>
      <c r="Y33" s="149"/>
      <c r="Z33" s="149"/>
      <c r="AA33" s="318"/>
      <c r="AB33" s="318"/>
      <c r="AC33" s="318"/>
      <c r="AD33" s="318"/>
      <c r="AE33" s="318"/>
      <c r="AF33" s="318"/>
      <c r="AG33" s="318"/>
      <c r="AH33" s="79"/>
      <c r="AI33" s="79"/>
      <c r="AJ33" s="335"/>
      <c r="AK33" s="335"/>
      <c r="AL33" s="335"/>
      <c r="AM33" s="335"/>
      <c r="AN33" s="335"/>
      <c r="AO33" s="335"/>
      <c r="AP33" s="335"/>
      <c r="AQ33" s="335"/>
      <c r="AR33" s="335"/>
      <c r="AS33" s="335"/>
      <c r="AT33" s="335"/>
      <c r="AU33" s="335"/>
      <c r="AV33" s="335"/>
      <c r="AW33" s="335"/>
      <c r="AX33" s="147"/>
      <c r="AY33" s="315"/>
      <c r="AZ33" s="315"/>
      <c r="BA33" s="315"/>
      <c r="BB33" s="315"/>
      <c r="BC33" s="311"/>
      <c r="BD33" s="311"/>
      <c r="BE33" s="311"/>
      <c r="BF33" s="311"/>
      <c r="BG33" s="311"/>
      <c r="BH33" s="311"/>
      <c r="BI33" s="311"/>
      <c r="BJ33" s="311"/>
      <c r="BK33" s="311"/>
      <c r="BL33" s="311"/>
      <c r="BM33" s="311"/>
      <c r="BN33" s="311"/>
      <c r="BO33" s="311"/>
      <c r="BP33" s="311"/>
      <c r="BQ33" s="311"/>
      <c r="BR33" s="311"/>
      <c r="BS33" s="177"/>
      <c r="BT33" s="177"/>
      <c r="BU33" s="177"/>
      <c r="BV33" s="177"/>
      <c r="BW33" s="177"/>
      <c r="BX33" s="177"/>
      <c r="BY33" s="86"/>
      <c r="BZ33" s="76"/>
      <c r="CA33" s="103"/>
      <c r="CB33" s="76"/>
      <c r="CC33" s="76"/>
      <c r="CD33" s="76"/>
      <c r="CE33" s="76"/>
      <c r="CF33" s="76"/>
      <c r="CJ33" s="76"/>
      <c r="CK33" s="76"/>
    </row>
    <row r="34" spans="3:89" ht="22.8" customHeight="1" thickTop="1" x14ac:dyDescent="0.25">
      <c r="C34" s="316"/>
      <c r="D34" s="76"/>
      <c r="E34" s="79"/>
      <c r="F34" s="104"/>
      <c r="G34" s="104"/>
      <c r="H34" s="104"/>
      <c r="I34" s="104"/>
      <c r="J34" s="104"/>
      <c r="K34" s="104"/>
      <c r="L34" s="104"/>
      <c r="M34" s="104"/>
      <c r="N34" s="104"/>
      <c r="O34" s="104"/>
      <c r="P34" s="104"/>
      <c r="Q34" s="104"/>
      <c r="R34" s="104"/>
      <c r="S34" s="104"/>
      <c r="T34" s="104"/>
      <c r="U34" s="104"/>
      <c r="V34" s="104"/>
      <c r="W34" s="104"/>
      <c r="X34" s="104"/>
      <c r="Y34" s="149"/>
      <c r="Z34" s="149"/>
      <c r="AA34" s="333">
        <f>IF(IFERROR(INDEX(ajuizamento!$AF$13:$AF$372,MATCH(1,ajuizamento!$CA$13:$CA$372,0)),"")="","-",IFERROR(INDEX(ajuizamento!$AF$13:$AF$372,MATCH(1,ajuizamento!$CA$13:$CA$372,0)),""))</f>
        <v>5.3511574074074073E-4</v>
      </c>
      <c r="AB34" s="333"/>
      <c r="AC34" s="333"/>
      <c r="AD34" s="333"/>
      <c r="AE34" s="333"/>
      <c r="AF34" s="333"/>
      <c r="AG34" s="333"/>
      <c r="AH34" s="167"/>
      <c r="AI34" s="79"/>
      <c r="AJ34" s="335"/>
      <c r="AK34" s="335"/>
      <c r="AL34" s="335"/>
      <c r="AM34" s="335"/>
      <c r="AN34" s="335"/>
      <c r="AO34" s="335"/>
      <c r="AP34" s="335"/>
      <c r="AQ34" s="335"/>
      <c r="AR34" s="335"/>
      <c r="AS34" s="335"/>
      <c r="AT34" s="335"/>
      <c r="AU34" s="335"/>
      <c r="AV34" s="335"/>
      <c r="AW34" s="335"/>
      <c r="AX34" s="147"/>
      <c r="AY34" s="313">
        <v>4</v>
      </c>
      <c r="AZ34" s="313"/>
      <c r="BA34" s="313"/>
      <c r="BB34" s="313"/>
      <c r="BC34" s="312" t="str">
        <f>IFERROR(INDEX(ajuizamento!$AL$13:$AL$372,MATCH(C31,ajuizamento!$T$13:$T$372,0)),"")</f>
        <v>Joaquim serpa</v>
      </c>
      <c r="BD34" s="312"/>
      <c r="BE34" s="312"/>
      <c r="BF34" s="312"/>
      <c r="BG34" s="312"/>
      <c r="BH34" s="312"/>
      <c r="BI34" s="312"/>
      <c r="BJ34" s="312"/>
      <c r="BK34" s="312"/>
      <c r="BL34" s="312"/>
      <c r="BM34" s="312"/>
      <c r="BN34" s="312"/>
      <c r="BO34" s="312"/>
      <c r="BP34" s="312"/>
      <c r="BQ34" s="312"/>
      <c r="BR34" s="312"/>
      <c r="BS34" s="178"/>
      <c r="BT34" s="178"/>
      <c r="BU34" s="178"/>
      <c r="BV34" s="178"/>
      <c r="BW34" s="178"/>
      <c r="BX34" s="178"/>
      <c r="BY34" s="86"/>
      <c r="BZ34" s="76"/>
      <c r="CA34" s="103"/>
      <c r="CB34" s="76"/>
      <c r="CC34" s="76"/>
      <c r="CD34" s="76"/>
      <c r="CE34" s="76"/>
      <c r="CF34" s="76"/>
      <c r="CJ34" s="76"/>
      <c r="CK34" s="76"/>
    </row>
    <row r="35" spans="3:89" ht="22.8" customHeight="1" x14ac:dyDescent="0.25">
      <c r="C35" s="316"/>
      <c r="D35" s="76"/>
      <c r="E35" s="79"/>
      <c r="F35" s="104"/>
      <c r="G35" s="104"/>
      <c r="H35" s="104"/>
      <c r="I35" s="104"/>
      <c r="J35" s="104"/>
      <c r="K35" s="104"/>
      <c r="L35" s="104"/>
      <c r="M35" s="104"/>
      <c r="N35" s="104"/>
      <c r="O35" s="104"/>
      <c r="P35" s="104"/>
      <c r="Q35" s="104"/>
      <c r="R35" s="104"/>
      <c r="S35" s="104"/>
      <c r="T35" s="104"/>
      <c r="U35" s="104"/>
      <c r="V35" s="104"/>
      <c r="W35" s="104"/>
      <c r="X35" s="104"/>
      <c r="Y35" s="149"/>
      <c r="Z35" s="167"/>
      <c r="AA35" s="333"/>
      <c r="AB35" s="333"/>
      <c r="AC35" s="333"/>
      <c r="AD35" s="333"/>
      <c r="AE35" s="333"/>
      <c r="AF35" s="333"/>
      <c r="AG35" s="333"/>
      <c r="AH35" s="167"/>
      <c r="AI35" s="79"/>
      <c r="AJ35" s="335"/>
      <c r="AK35" s="335"/>
      <c r="AL35" s="335"/>
      <c r="AM35" s="335"/>
      <c r="AN35" s="335"/>
      <c r="AO35" s="335"/>
      <c r="AP35" s="335"/>
      <c r="AQ35" s="335"/>
      <c r="AR35" s="335"/>
      <c r="AS35" s="335"/>
      <c r="AT35" s="335"/>
      <c r="AU35" s="335"/>
      <c r="AV35" s="335"/>
      <c r="AW35" s="335"/>
      <c r="AX35" s="147"/>
      <c r="AY35" s="314"/>
      <c r="AZ35" s="314"/>
      <c r="BA35" s="314"/>
      <c r="BB35" s="314"/>
      <c r="BC35" s="312"/>
      <c r="BD35" s="312"/>
      <c r="BE35" s="312"/>
      <c r="BF35" s="312"/>
      <c r="BG35" s="312"/>
      <c r="BH35" s="312"/>
      <c r="BI35" s="312"/>
      <c r="BJ35" s="312"/>
      <c r="BK35" s="312"/>
      <c r="BL35" s="312"/>
      <c r="BM35" s="312"/>
      <c r="BN35" s="312"/>
      <c r="BO35" s="312"/>
      <c r="BP35" s="312"/>
      <c r="BQ35" s="312"/>
      <c r="BR35" s="312"/>
      <c r="BS35" s="309">
        <f>IFERROR(INDEX(ajuizamento!$BZ$13:$BZ$372,MATCH(C31,ajuizamento!$T$13:$T$372,0)),"")</f>
        <v>3.6175925925925926E-4</v>
      </c>
      <c r="BT35" s="309"/>
      <c r="BU35" s="309"/>
      <c r="BV35" s="309"/>
      <c r="BW35" s="309"/>
      <c r="BX35" s="309"/>
      <c r="BY35" s="86"/>
      <c r="BZ35" s="76"/>
      <c r="CA35" s="76"/>
      <c r="CB35" s="76"/>
      <c r="CC35" s="76"/>
      <c r="CD35" s="76"/>
      <c r="CE35" s="76"/>
      <c r="CF35" s="76"/>
      <c r="CJ35" s="76"/>
      <c r="CK35" s="76"/>
    </row>
    <row r="36" spans="3:89" ht="22.8" customHeight="1" thickBot="1" x14ac:dyDescent="0.3">
      <c r="C36" s="316" t="str">
        <f>AY39&amp;IFERROR(INDEX(ajuizamento!$BE$13:$BE$372,MATCH(1,ajuizamento!$CA$13:$CA$372,0)),"")&amp;IFERROR(INDEX(ajuizamento!$BH$13:$BH$372,MATCH(1,ajuizamento!$CA$13:$CA$372,0)),"")</f>
        <v>5femcategoria A</v>
      </c>
      <c r="D36" s="76"/>
      <c r="E36" s="79"/>
      <c r="F36" s="104"/>
      <c r="G36" s="104"/>
      <c r="H36" s="104"/>
      <c r="I36" s="104"/>
      <c r="J36" s="104"/>
      <c r="K36" s="104"/>
      <c r="L36" s="104"/>
      <c r="M36" s="104"/>
      <c r="N36" s="104"/>
      <c r="O36" s="104"/>
      <c r="P36" s="104"/>
      <c r="Q36" s="104"/>
      <c r="R36" s="104"/>
      <c r="S36" s="104"/>
      <c r="T36" s="104"/>
      <c r="U36" s="104"/>
      <c r="V36" s="104"/>
      <c r="W36" s="104"/>
      <c r="X36" s="104"/>
      <c r="Y36" s="149"/>
      <c r="Z36" s="149"/>
      <c r="AA36" s="318" t="s">
        <v>127</v>
      </c>
      <c r="AB36" s="318"/>
      <c r="AC36" s="318"/>
      <c r="AD36" s="318"/>
      <c r="AE36" s="318"/>
      <c r="AF36" s="318"/>
      <c r="AG36" s="318"/>
      <c r="AH36" s="79"/>
      <c r="AI36" s="79"/>
      <c r="AJ36" s="335"/>
      <c r="AK36" s="335"/>
      <c r="AL36" s="335"/>
      <c r="AM36" s="335"/>
      <c r="AN36" s="335"/>
      <c r="AO36" s="335"/>
      <c r="AP36" s="335"/>
      <c r="AQ36" s="335"/>
      <c r="AR36" s="335"/>
      <c r="AS36" s="335"/>
      <c r="AT36" s="335"/>
      <c r="AU36" s="335"/>
      <c r="AV36" s="335"/>
      <c r="AW36" s="335"/>
      <c r="AX36" s="147"/>
      <c r="AY36" s="314"/>
      <c r="AZ36" s="314"/>
      <c r="BA36" s="314"/>
      <c r="BB36" s="314"/>
      <c r="BC36" s="312"/>
      <c r="BD36" s="312"/>
      <c r="BE36" s="312"/>
      <c r="BF36" s="312"/>
      <c r="BG36" s="312"/>
      <c r="BH36" s="312"/>
      <c r="BI36" s="312"/>
      <c r="BJ36" s="312"/>
      <c r="BK36" s="312"/>
      <c r="BL36" s="312"/>
      <c r="BM36" s="312"/>
      <c r="BN36" s="312"/>
      <c r="BO36" s="312"/>
      <c r="BP36" s="312"/>
      <c r="BQ36" s="312"/>
      <c r="BR36" s="312"/>
      <c r="BS36" s="309"/>
      <c r="BT36" s="309"/>
      <c r="BU36" s="309"/>
      <c r="BV36" s="309"/>
      <c r="BW36" s="309"/>
      <c r="BX36" s="309"/>
      <c r="BY36" s="86"/>
      <c r="BZ36" s="76"/>
      <c r="CA36" s="76"/>
      <c r="CB36" s="76"/>
      <c r="CC36" s="76"/>
      <c r="CD36" s="76"/>
      <c r="CE36" s="76"/>
      <c r="CF36" s="76"/>
      <c r="CJ36" s="76"/>
      <c r="CK36" s="76"/>
    </row>
    <row r="37" spans="3:89" ht="22.8" customHeight="1" x14ac:dyDescent="0.25">
      <c r="C37" s="316"/>
      <c r="D37" s="76"/>
      <c r="E37" s="79"/>
      <c r="F37" s="104"/>
      <c r="G37" s="104"/>
      <c r="H37" s="104"/>
      <c r="I37" s="104"/>
      <c r="J37" s="104"/>
      <c r="K37" s="104"/>
      <c r="L37" s="104"/>
      <c r="M37" s="104"/>
      <c r="N37" s="104"/>
      <c r="O37" s="104"/>
      <c r="P37" s="104"/>
      <c r="Q37" s="104"/>
      <c r="R37" s="104"/>
      <c r="S37" s="104"/>
      <c r="T37" s="104"/>
      <c r="U37" s="104"/>
      <c r="V37" s="104"/>
      <c r="W37" s="104"/>
      <c r="X37" s="104"/>
      <c r="Y37" s="149"/>
      <c r="Z37" s="149"/>
      <c r="AA37" s="318"/>
      <c r="AB37" s="318"/>
      <c r="AC37" s="318"/>
      <c r="AD37" s="318"/>
      <c r="AE37" s="318"/>
      <c r="AF37" s="318"/>
      <c r="AG37" s="318"/>
      <c r="AH37" s="79"/>
      <c r="AI37" s="79"/>
      <c r="AJ37" s="334" t="str">
        <f>IFERROR(INDEX(ajuizamento!$S$13:$S$372,MATCH(1,ajuizamento!$CA$13:$CA$372,0)),"")</f>
        <v>4</v>
      </c>
      <c r="AK37" s="334"/>
      <c r="AL37" s="334"/>
      <c r="AM37" s="334"/>
      <c r="AN37" s="334"/>
      <c r="AO37" s="334"/>
      <c r="AP37" s="334"/>
      <c r="AQ37" s="334"/>
      <c r="AR37" s="334"/>
      <c r="AS37" s="334"/>
      <c r="AT37" s="334"/>
      <c r="AU37" s="334"/>
      <c r="AV37" s="334"/>
      <c r="AW37" s="334"/>
      <c r="AX37" s="148"/>
      <c r="AY37" s="314"/>
      <c r="AZ37" s="314"/>
      <c r="BA37" s="314"/>
      <c r="BB37" s="314"/>
      <c r="BC37" s="310" t="str">
        <f>IFERROR(INDEX(ajuizamento!$AS$13:$AS$372,MATCH(C31,ajuizamento!$T$13:$T$372,0)),"")</f>
        <v>ES Aap</v>
      </c>
      <c r="BD37" s="310"/>
      <c r="BE37" s="310"/>
      <c r="BF37" s="310"/>
      <c r="BG37" s="310"/>
      <c r="BH37" s="310"/>
      <c r="BI37" s="310"/>
      <c r="BJ37" s="310"/>
      <c r="BK37" s="310"/>
      <c r="BL37" s="310"/>
      <c r="BM37" s="310"/>
      <c r="BN37" s="310"/>
      <c r="BO37" s="310"/>
      <c r="BP37" s="310"/>
      <c r="BQ37" s="310"/>
      <c r="BR37" s="310"/>
      <c r="BS37" s="309"/>
      <c r="BT37" s="309"/>
      <c r="BU37" s="309"/>
      <c r="BV37" s="309"/>
      <c r="BW37" s="309"/>
      <c r="BX37" s="309"/>
      <c r="BY37" s="86"/>
      <c r="BZ37" s="76"/>
      <c r="CA37" s="76"/>
      <c r="CB37" s="76"/>
      <c r="CC37" s="76"/>
      <c r="CD37" s="76"/>
      <c r="CE37" s="76"/>
      <c r="CF37" s="76"/>
      <c r="CJ37" s="76"/>
      <c r="CK37" s="76"/>
    </row>
    <row r="38" spans="3:89" ht="22.8" customHeight="1" thickBot="1" x14ac:dyDescent="0.3">
      <c r="C38" s="316"/>
      <c r="D38" s="76"/>
      <c r="E38" s="79"/>
      <c r="F38" s="104"/>
      <c r="G38" s="104"/>
      <c r="H38" s="104"/>
      <c r="I38" s="104"/>
      <c r="J38" s="104"/>
      <c r="K38" s="104"/>
      <c r="L38" s="104"/>
      <c r="M38" s="104"/>
      <c r="N38" s="104"/>
      <c r="O38" s="104"/>
      <c r="P38" s="104"/>
      <c r="Q38" s="104"/>
      <c r="R38" s="104"/>
      <c r="S38" s="104"/>
      <c r="T38" s="104"/>
      <c r="U38" s="104"/>
      <c r="V38" s="104"/>
      <c r="W38" s="104"/>
      <c r="X38" s="104"/>
      <c r="Y38" s="149"/>
      <c r="Z38" s="149"/>
      <c r="AA38" s="333">
        <f>IF(IFERROR(INDEX(ajuizamento!$AG$13:$AG$372,MATCH(1,ajuizamento!$CA$13:$CA$372,0)),"")="","-",IFERROR(INDEX(ajuizamento!$AG$13:$AG$372,MATCH(1,ajuizamento!$CA$13:$CA$372,0)),""))</f>
        <v>9.6592592592592596E-4</v>
      </c>
      <c r="AB38" s="333"/>
      <c r="AC38" s="333"/>
      <c r="AD38" s="333"/>
      <c r="AE38" s="333"/>
      <c r="AF38" s="333"/>
      <c r="AG38" s="333"/>
      <c r="AH38" s="166"/>
      <c r="AI38" s="165"/>
      <c r="AJ38" s="334"/>
      <c r="AK38" s="334"/>
      <c r="AL38" s="334"/>
      <c r="AM38" s="334"/>
      <c r="AN38" s="334"/>
      <c r="AO38" s="334"/>
      <c r="AP38" s="334"/>
      <c r="AQ38" s="334"/>
      <c r="AR38" s="334"/>
      <c r="AS38" s="334"/>
      <c r="AT38" s="334"/>
      <c r="AU38" s="334"/>
      <c r="AV38" s="334"/>
      <c r="AW38" s="334"/>
      <c r="AX38" s="148"/>
      <c r="AY38" s="315"/>
      <c r="AZ38" s="315"/>
      <c r="BA38" s="315"/>
      <c r="BB38" s="315"/>
      <c r="BC38" s="311"/>
      <c r="BD38" s="311"/>
      <c r="BE38" s="311"/>
      <c r="BF38" s="311"/>
      <c r="BG38" s="311"/>
      <c r="BH38" s="311"/>
      <c r="BI38" s="311"/>
      <c r="BJ38" s="311"/>
      <c r="BK38" s="311"/>
      <c r="BL38" s="311"/>
      <c r="BM38" s="311"/>
      <c r="BN38" s="311"/>
      <c r="BO38" s="311"/>
      <c r="BP38" s="311"/>
      <c r="BQ38" s="311"/>
      <c r="BR38" s="311"/>
      <c r="BS38" s="177"/>
      <c r="BT38" s="177"/>
      <c r="BU38" s="177"/>
      <c r="BV38" s="177"/>
      <c r="BW38" s="177"/>
      <c r="BX38" s="177"/>
      <c r="BY38" s="86"/>
      <c r="BZ38" s="76"/>
      <c r="CA38" s="76"/>
      <c r="CB38" s="76"/>
      <c r="CC38" s="76"/>
      <c r="CD38" s="76"/>
      <c r="CE38" s="76"/>
      <c r="CF38" s="76"/>
      <c r="CJ38" s="76"/>
      <c r="CK38" s="76"/>
    </row>
    <row r="39" spans="3:89" ht="22.8" customHeight="1" thickTop="1" x14ac:dyDescent="0.25">
      <c r="C39" s="316"/>
      <c r="D39" s="76"/>
      <c r="E39" s="79"/>
      <c r="F39" s="104"/>
      <c r="G39" s="104"/>
      <c r="H39" s="104"/>
      <c r="I39" s="104"/>
      <c r="J39" s="104"/>
      <c r="K39" s="104"/>
      <c r="L39" s="104"/>
      <c r="M39" s="104"/>
      <c r="N39" s="104"/>
      <c r="O39" s="104"/>
      <c r="P39" s="104"/>
      <c r="Q39" s="104"/>
      <c r="R39" s="104"/>
      <c r="S39" s="104"/>
      <c r="T39" s="104"/>
      <c r="U39" s="104"/>
      <c r="V39" s="104"/>
      <c r="W39" s="104"/>
      <c r="X39" s="104"/>
      <c r="Y39" s="149"/>
      <c r="Z39" s="165"/>
      <c r="AA39" s="333"/>
      <c r="AB39" s="333"/>
      <c r="AC39" s="333"/>
      <c r="AD39" s="333"/>
      <c r="AE39" s="333"/>
      <c r="AF39" s="333"/>
      <c r="AG39" s="333"/>
      <c r="AH39" s="166"/>
      <c r="AI39" s="165"/>
      <c r="AJ39" s="334"/>
      <c r="AK39" s="334"/>
      <c r="AL39" s="334"/>
      <c r="AM39" s="334"/>
      <c r="AN39" s="334"/>
      <c r="AO39" s="334"/>
      <c r="AP39" s="334"/>
      <c r="AQ39" s="334"/>
      <c r="AR39" s="334"/>
      <c r="AS39" s="334"/>
      <c r="AT39" s="334"/>
      <c r="AU39" s="334"/>
      <c r="AV39" s="334"/>
      <c r="AW39" s="334"/>
      <c r="AX39" s="147"/>
      <c r="AY39" s="313">
        <v>5</v>
      </c>
      <c r="AZ39" s="313"/>
      <c r="BA39" s="313"/>
      <c r="BB39" s="313"/>
      <c r="BC39" s="312" t="str">
        <f>IFERROR(INDEX(ajuizamento!$AL$13:$AL$372,MATCH(C36,ajuizamento!$T$13:$T$372,0)),"")</f>
        <v/>
      </c>
      <c r="BD39" s="312"/>
      <c r="BE39" s="312"/>
      <c r="BF39" s="312"/>
      <c r="BG39" s="312"/>
      <c r="BH39" s="312"/>
      <c r="BI39" s="312"/>
      <c r="BJ39" s="312"/>
      <c r="BK39" s="312"/>
      <c r="BL39" s="312"/>
      <c r="BM39" s="312"/>
      <c r="BN39" s="312"/>
      <c r="BO39" s="312"/>
      <c r="BP39" s="312"/>
      <c r="BQ39" s="312"/>
      <c r="BR39" s="312"/>
      <c r="BS39" s="178"/>
      <c r="BT39" s="178"/>
      <c r="BU39" s="178"/>
      <c r="BV39" s="178"/>
      <c r="BW39" s="178"/>
      <c r="BX39" s="178"/>
      <c r="BY39" s="86"/>
      <c r="BZ39" s="76"/>
      <c r="CA39" s="76"/>
      <c r="CB39" s="76"/>
      <c r="CC39" s="76"/>
      <c r="CD39" s="76"/>
      <c r="CE39" s="76"/>
      <c r="CF39" s="76"/>
      <c r="CJ39" s="76"/>
      <c r="CK39" s="76"/>
    </row>
    <row r="40" spans="3:89" ht="22.8" customHeight="1" x14ac:dyDescent="0.25">
      <c r="C40" s="316"/>
      <c r="D40" s="76"/>
      <c r="E40" s="79"/>
      <c r="F40" s="104"/>
      <c r="G40" s="104"/>
      <c r="H40" s="104"/>
      <c r="I40" s="104"/>
      <c r="J40" s="104"/>
      <c r="K40" s="104"/>
      <c r="L40" s="104"/>
      <c r="M40" s="104"/>
      <c r="N40" s="104"/>
      <c r="O40" s="104"/>
      <c r="P40" s="104"/>
      <c r="Q40" s="104"/>
      <c r="R40" s="104"/>
      <c r="S40" s="104"/>
      <c r="T40" s="104"/>
      <c r="U40" s="104"/>
      <c r="V40" s="104"/>
      <c r="W40" s="104"/>
      <c r="X40" s="104"/>
      <c r="Y40" s="149"/>
      <c r="Z40" s="149"/>
      <c r="AA40" s="318" t="s">
        <v>128</v>
      </c>
      <c r="AB40" s="318"/>
      <c r="AC40" s="318"/>
      <c r="AD40" s="318"/>
      <c r="AE40" s="318"/>
      <c r="AF40" s="318"/>
      <c r="AG40" s="318"/>
      <c r="AH40" s="79"/>
      <c r="AI40" s="79"/>
      <c r="AJ40" s="334"/>
      <c r="AK40" s="334"/>
      <c r="AL40" s="334"/>
      <c r="AM40" s="334"/>
      <c r="AN40" s="334"/>
      <c r="AO40" s="334"/>
      <c r="AP40" s="334"/>
      <c r="AQ40" s="334"/>
      <c r="AR40" s="334"/>
      <c r="AS40" s="334"/>
      <c r="AT40" s="334"/>
      <c r="AU40" s="334"/>
      <c r="AV40" s="334"/>
      <c r="AW40" s="334"/>
      <c r="AX40" s="147"/>
      <c r="AY40" s="314"/>
      <c r="AZ40" s="314"/>
      <c r="BA40" s="314"/>
      <c r="BB40" s="314"/>
      <c r="BC40" s="312"/>
      <c r="BD40" s="312"/>
      <c r="BE40" s="312"/>
      <c r="BF40" s="312"/>
      <c r="BG40" s="312"/>
      <c r="BH40" s="312"/>
      <c r="BI40" s="312"/>
      <c r="BJ40" s="312"/>
      <c r="BK40" s="312"/>
      <c r="BL40" s="312"/>
      <c r="BM40" s="312"/>
      <c r="BN40" s="312"/>
      <c r="BO40" s="312"/>
      <c r="BP40" s="312"/>
      <c r="BQ40" s="312"/>
      <c r="BR40" s="312"/>
      <c r="BS40" s="309" t="str">
        <f>IFERROR(INDEX(ajuizamento!$BZ$13:$BZ$372,MATCH(C36,ajuizamento!$T$13:$T$372,0)),"")</f>
        <v/>
      </c>
      <c r="BT40" s="309"/>
      <c r="BU40" s="309"/>
      <c r="BV40" s="309"/>
      <c r="BW40" s="309"/>
      <c r="BX40" s="309"/>
      <c r="BY40" s="86"/>
      <c r="BZ40" s="76"/>
      <c r="CA40" s="76"/>
      <c r="CB40" s="76"/>
      <c r="CC40" s="76"/>
      <c r="CD40" s="76"/>
      <c r="CE40" s="76"/>
      <c r="CF40" s="76"/>
      <c r="CJ40" s="76"/>
      <c r="CK40" s="76"/>
    </row>
    <row r="41" spans="3:89" ht="22.8" customHeight="1" thickBot="1" x14ac:dyDescent="0.3">
      <c r="D41" s="76"/>
      <c r="E41" s="79"/>
      <c r="F41" s="104"/>
      <c r="G41" s="104"/>
      <c r="H41" s="104"/>
      <c r="I41" s="104"/>
      <c r="J41" s="104"/>
      <c r="K41" s="104"/>
      <c r="L41" s="104"/>
      <c r="M41" s="104"/>
      <c r="N41" s="104"/>
      <c r="O41" s="104"/>
      <c r="P41" s="104"/>
      <c r="Q41" s="104"/>
      <c r="R41" s="104"/>
      <c r="S41" s="104"/>
      <c r="T41" s="104"/>
      <c r="U41" s="104"/>
      <c r="V41" s="104"/>
      <c r="W41" s="104"/>
      <c r="X41" s="104"/>
      <c r="Y41" s="149"/>
      <c r="Z41" s="149"/>
      <c r="AA41" s="318"/>
      <c r="AB41" s="318"/>
      <c r="AC41" s="318"/>
      <c r="AD41" s="318"/>
      <c r="AE41" s="318"/>
      <c r="AF41" s="318"/>
      <c r="AG41" s="318"/>
      <c r="AH41" s="79"/>
      <c r="AI41" s="79"/>
      <c r="AJ41" s="334"/>
      <c r="AK41" s="334"/>
      <c r="AL41" s="334"/>
      <c r="AM41" s="334"/>
      <c r="AN41" s="334"/>
      <c r="AO41" s="334"/>
      <c r="AP41" s="334"/>
      <c r="AQ41" s="334"/>
      <c r="AR41" s="334"/>
      <c r="AS41" s="334"/>
      <c r="AT41" s="334"/>
      <c r="AU41" s="334"/>
      <c r="AV41" s="334"/>
      <c r="AW41" s="334"/>
      <c r="AX41" s="147"/>
      <c r="AY41" s="314"/>
      <c r="AZ41" s="314"/>
      <c r="BA41" s="314"/>
      <c r="BB41" s="314"/>
      <c r="BC41" s="312"/>
      <c r="BD41" s="312"/>
      <c r="BE41" s="312"/>
      <c r="BF41" s="312"/>
      <c r="BG41" s="312"/>
      <c r="BH41" s="312"/>
      <c r="BI41" s="312"/>
      <c r="BJ41" s="312"/>
      <c r="BK41" s="312"/>
      <c r="BL41" s="312"/>
      <c r="BM41" s="312"/>
      <c r="BN41" s="312"/>
      <c r="BO41" s="312"/>
      <c r="BP41" s="312"/>
      <c r="BQ41" s="312"/>
      <c r="BR41" s="312"/>
      <c r="BS41" s="309"/>
      <c r="BT41" s="309"/>
      <c r="BU41" s="309"/>
      <c r="BV41" s="309"/>
      <c r="BW41" s="309"/>
      <c r="BX41" s="309"/>
      <c r="BY41" s="86"/>
      <c r="BZ41" s="76"/>
      <c r="CA41" s="76"/>
      <c r="CB41" s="76"/>
      <c r="CC41" s="76"/>
      <c r="CD41" s="76"/>
      <c r="CE41" s="76"/>
      <c r="CF41" s="76"/>
      <c r="CJ41" s="76"/>
      <c r="CK41" s="76"/>
    </row>
    <row r="42" spans="3:89" ht="22.8" customHeight="1" x14ac:dyDescent="0.25">
      <c r="D42" s="76"/>
      <c r="E42" s="79"/>
      <c r="F42" s="104"/>
      <c r="G42" s="104"/>
      <c r="H42" s="104"/>
      <c r="I42" s="104"/>
      <c r="J42" s="104"/>
      <c r="K42" s="104"/>
      <c r="L42" s="104"/>
      <c r="M42" s="104"/>
      <c r="N42" s="104"/>
      <c r="O42" s="104"/>
      <c r="P42" s="104"/>
      <c r="Q42" s="104"/>
      <c r="R42" s="104"/>
      <c r="S42" s="104"/>
      <c r="T42" s="104"/>
      <c r="U42" s="104"/>
      <c r="V42" s="104"/>
      <c r="W42" s="104"/>
      <c r="X42" s="104"/>
      <c r="Y42" s="149"/>
      <c r="Z42" s="149"/>
      <c r="AA42" s="333">
        <f>IF(IFERROR(INDEX(ajuizamento!$AH$13:$AH$372,MATCH(1,ajuizamento!$CA$13:$CA$372,0)),"")="","-",IFERROR(INDEX(ajuizamento!$AH$13:$AH$372,MATCH(1,ajuizamento!$CA$13:$CA$372,0)),""))</f>
        <v>3.6175925925925926E-4</v>
      </c>
      <c r="AB42" s="333"/>
      <c r="AC42" s="333"/>
      <c r="AD42" s="333"/>
      <c r="AE42" s="333"/>
      <c r="AF42" s="333"/>
      <c r="AG42" s="333"/>
      <c r="AH42" s="166"/>
      <c r="AI42" s="165"/>
      <c r="AJ42" s="334"/>
      <c r="AK42" s="334"/>
      <c r="AL42" s="334"/>
      <c r="AM42" s="334"/>
      <c r="AN42" s="334"/>
      <c r="AO42" s="334"/>
      <c r="AP42" s="334"/>
      <c r="AQ42" s="334"/>
      <c r="AR42" s="334"/>
      <c r="AS42" s="334"/>
      <c r="AT42" s="334"/>
      <c r="AU42" s="334"/>
      <c r="AV42" s="334"/>
      <c r="AW42" s="334"/>
      <c r="AX42" s="147"/>
      <c r="AY42" s="314"/>
      <c r="AZ42" s="314"/>
      <c r="BA42" s="314"/>
      <c r="BB42" s="314"/>
      <c r="BC42" s="310" t="str">
        <f>IFERROR(INDEX(ajuizamento!$AS$13:$AS$372,MATCH(C36,ajuizamento!$T$13:$T$372,0)),"")</f>
        <v/>
      </c>
      <c r="BD42" s="310"/>
      <c r="BE42" s="310"/>
      <c r="BF42" s="310"/>
      <c r="BG42" s="310"/>
      <c r="BH42" s="310"/>
      <c r="BI42" s="310"/>
      <c r="BJ42" s="310"/>
      <c r="BK42" s="310"/>
      <c r="BL42" s="310"/>
      <c r="BM42" s="310"/>
      <c r="BN42" s="310"/>
      <c r="BO42" s="310"/>
      <c r="BP42" s="310"/>
      <c r="BQ42" s="310"/>
      <c r="BR42" s="310"/>
      <c r="BS42" s="309"/>
      <c r="BT42" s="309"/>
      <c r="BU42" s="309"/>
      <c r="BV42" s="309"/>
      <c r="BW42" s="309"/>
      <c r="BX42" s="309"/>
      <c r="BY42" s="79"/>
      <c r="BZ42" s="76"/>
      <c r="CA42" s="76"/>
      <c r="CB42" s="76"/>
      <c r="CC42" s="76"/>
      <c r="CD42" s="76"/>
      <c r="CE42" s="76"/>
      <c r="CF42" s="76"/>
      <c r="CJ42" s="76"/>
      <c r="CK42" s="76"/>
    </row>
    <row r="43" spans="3:89" ht="22.8" customHeight="1" thickBot="1" x14ac:dyDescent="0.3">
      <c r="D43" s="76"/>
      <c r="E43" s="79"/>
      <c r="F43" s="105"/>
      <c r="G43" s="105"/>
      <c r="H43" s="105"/>
      <c r="I43" s="105"/>
      <c r="J43" s="105"/>
      <c r="K43" s="105"/>
      <c r="L43" s="105"/>
      <c r="M43" s="105"/>
      <c r="N43" s="105"/>
      <c r="O43" s="105"/>
      <c r="P43" s="105"/>
      <c r="Q43" s="105"/>
      <c r="R43" s="105"/>
      <c r="S43" s="105"/>
      <c r="T43" s="105"/>
      <c r="U43" s="105"/>
      <c r="V43" s="105"/>
      <c r="W43" s="105"/>
      <c r="X43" s="105"/>
      <c r="Y43" s="149"/>
      <c r="Z43" s="165"/>
      <c r="AA43" s="333"/>
      <c r="AB43" s="333"/>
      <c r="AC43" s="333"/>
      <c r="AD43" s="333"/>
      <c r="AE43" s="333"/>
      <c r="AF43" s="333"/>
      <c r="AG43" s="333"/>
      <c r="AH43" s="166"/>
      <c r="AI43" s="165"/>
      <c r="AJ43" s="334"/>
      <c r="AK43" s="334"/>
      <c r="AL43" s="334"/>
      <c r="AM43" s="334"/>
      <c r="AN43" s="334"/>
      <c r="AO43" s="334"/>
      <c r="AP43" s="334"/>
      <c r="AQ43" s="334"/>
      <c r="AR43" s="334"/>
      <c r="AS43" s="334"/>
      <c r="AT43" s="334"/>
      <c r="AU43" s="334"/>
      <c r="AV43" s="334"/>
      <c r="AW43" s="334"/>
      <c r="AX43" s="147"/>
      <c r="AY43" s="314"/>
      <c r="AZ43" s="314"/>
      <c r="BA43" s="314"/>
      <c r="BB43" s="314"/>
      <c r="BC43" s="311"/>
      <c r="BD43" s="311"/>
      <c r="BE43" s="311"/>
      <c r="BF43" s="311"/>
      <c r="BG43" s="311"/>
      <c r="BH43" s="311"/>
      <c r="BI43" s="311"/>
      <c r="BJ43" s="311"/>
      <c r="BK43" s="311"/>
      <c r="BL43" s="311"/>
      <c r="BM43" s="311"/>
      <c r="BN43" s="311"/>
      <c r="BO43" s="311"/>
      <c r="BP43" s="311"/>
      <c r="BQ43" s="311"/>
      <c r="BR43" s="311"/>
      <c r="BS43" s="157"/>
      <c r="BT43" s="157"/>
      <c r="BU43" s="157"/>
      <c r="BV43" s="157"/>
      <c r="BW43" s="157"/>
      <c r="BX43" s="157"/>
      <c r="BY43" s="79"/>
      <c r="BZ43" s="76"/>
      <c r="CA43" s="76"/>
      <c r="CB43" s="76"/>
      <c r="CC43" s="76"/>
      <c r="CD43" s="76"/>
      <c r="CE43" s="76"/>
      <c r="CF43" s="76"/>
      <c r="CJ43" s="76"/>
      <c r="CK43" s="76"/>
    </row>
    <row r="44" spans="3:89" ht="22.8" customHeight="1" thickTop="1" x14ac:dyDescent="0.25">
      <c r="D44" s="76"/>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150"/>
      <c r="AZ44" s="150"/>
      <c r="BA44" s="150"/>
      <c r="BB44" s="150"/>
      <c r="BC44" s="79"/>
      <c r="BD44" s="79"/>
      <c r="BE44" s="79"/>
      <c r="BF44" s="79"/>
      <c r="BG44" s="79"/>
      <c r="BH44" s="79"/>
      <c r="BI44" s="80"/>
      <c r="BJ44" s="79"/>
      <c r="BK44" s="79"/>
      <c r="BL44" s="79"/>
      <c r="BM44" s="79"/>
      <c r="BN44" s="79"/>
      <c r="BO44" s="79"/>
      <c r="BP44" s="317" t="str">
        <f>menú!J11</f>
        <v>José Emanuel Rocha - 2011-2021</v>
      </c>
      <c r="BQ44" s="317"/>
      <c r="BR44" s="317"/>
      <c r="BS44" s="317"/>
      <c r="BT44" s="317"/>
      <c r="BU44" s="317"/>
      <c r="BV44" s="317"/>
      <c r="BW44" s="317"/>
      <c r="BX44" s="317"/>
      <c r="BY44" s="317"/>
      <c r="BZ44" s="76"/>
      <c r="CA44" s="76"/>
      <c r="CB44" s="76"/>
      <c r="CC44" s="76"/>
      <c r="CD44" s="76"/>
      <c r="CE44" s="76"/>
      <c r="CF44" s="76"/>
      <c r="CJ44" s="76"/>
      <c r="CK44" s="76"/>
    </row>
    <row r="45" spans="3:89" ht="16.2" customHeight="1" x14ac:dyDescent="0.25">
      <c r="E45" s="79"/>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row>
    <row r="46" spans="3:89" ht="16.2" customHeight="1" x14ac:dyDescent="0.25">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row>
    <row r="50" s="18" customFormat="1" ht="16.2" hidden="1" customHeight="1" x14ac:dyDescent="0.25"/>
    <row r="51" s="18" customFormat="1" ht="16.2" hidden="1" customHeight="1" x14ac:dyDescent="0.25"/>
    <row r="52" s="18" customFormat="1" ht="16.2" hidden="1" customHeight="1" x14ac:dyDescent="0.25"/>
    <row r="53" s="18" customFormat="1" ht="16.2" hidden="1" customHeight="1" x14ac:dyDescent="0.25"/>
    <row r="54" s="18" customFormat="1" ht="16.2" hidden="1" customHeight="1" x14ac:dyDescent="0.25"/>
    <row r="55" s="18" customFormat="1" ht="16.2" hidden="1" customHeight="1" x14ac:dyDescent="0.25"/>
    <row r="56" s="18" customFormat="1" ht="16.2" hidden="1" customHeight="1" x14ac:dyDescent="0.25"/>
    <row r="57" s="18" customFormat="1" ht="16.2" hidden="1" customHeight="1" x14ac:dyDescent="0.25"/>
    <row r="58" s="18" customFormat="1" ht="16.2" hidden="1" customHeight="1" x14ac:dyDescent="0.25"/>
    <row r="59" s="18" customFormat="1" ht="16.2" hidden="1" customHeight="1" x14ac:dyDescent="0.25"/>
    <row r="60" s="18" customFormat="1" ht="16.2" hidden="1" customHeight="1" x14ac:dyDescent="0.25"/>
    <row r="61" s="18" customFormat="1" ht="16.2" hidden="1" customHeight="1" x14ac:dyDescent="0.25"/>
    <row r="62" s="18" customFormat="1" ht="16.2" hidden="1" customHeight="1" x14ac:dyDescent="0.25"/>
    <row r="63" s="18" customFormat="1" ht="16.2" hidden="1" customHeight="1" x14ac:dyDescent="0.25"/>
    <row r="64" s="18" customFormat="1" ht="16.2" hidden="1" customHeight="1" x14ac:dyDescent="0.25"/>
    <row r="65" s="18" customFormat="1" ht="16.2" hidden="1" customHeight="1" x14ac:dyDescent="0.25"/>
    <row r="66" s="18" customFormat="1" ht="16.2" hidden="1" customHeight="1" x14ac:dyDescent="0.25"/>
    <row r="67" s="18" customFormat="1" ht="16.2" hidden="1" customHeight="1" x14ac:dyDescent="0.25"/>
  </sheetData>
  <sheetProtection algorithmName="SHA-512" hashValue="qm3qofcY7L2ckz+MrgD3+kBNx6LoozO6UQq3gfmjs9+rLaeTvMdaGiEPeq5+XKF/mCVWxq32YT5pkHulqoGspg==" saltValue="GW0GlNtyIs4TDahQAXUh4w==" spinCount="100000" sheet="1" objects="1" scenarios="1"/>
  <mergeCells count="47">
    <mergeCell ref="CA2:CD3"/>
    <mergeCell ref="CF2:CI19"/>
    <mergeCell ref="CA4:CD19"/>
    <mergeCell ref="K5:BX8"/>
    <mergeCell ref="L15:AW20"/>
    <mergeCell ref="BS20:BX22"/>
    <mergeCell ref="AY16:BX18"/>
    <mergeCell ref="F13:BX14"/>
    <mergeCell ref="F15:K23"/>
    <mergeCell ref="L21:AW23"/>
    <mergeCell ref="BP44:BY44"/>
    <mergeCell ref="AA32:AG33"/>
    <mergeCell ref="AA36:AG37"/>
    <mergeCell ref="AA40:AG41"/>
    <mergeCell ref="E2:Q2"/>
    <mergeCell ref="R2:AO2"/>
    <mergeCell ref="AP2:BS2"/>
    <mergeCell ref="BC22:BR23"/>
    <mergeCell ref="BC24:BR26"/>
    <mergeCell ref="BS25:BX27"/>
    <mergeCell ref="BC27:BR28"/>
    <mergeCell ref="BC29:BR31"/>
    <mergeCell ref="BS30:BX32"/>
    <mergeCell ref="BC32:BR33"/>
    <mergeCell ref="BC34:BR36"/>
    <mergeCell ref="AA34:AG35"/>
    <mergeCell ref="C15:C20"/>
    <mergeCell ref="C21:C25"/>
    <mergeCell ref="C26:C30"/>
    <mergeCell ref="C31:C35"/>
    <mergeCell ref="C36:C40"/>
    <mergeCell ref="BC19:BR21"/>
    <mergeCell ref="AY19:BB23"/>
    <mergeCell ref="AY24:BB28"/>
    <mergeCell ref="AY29:BB33"/>
    <mergeCell ref="AY34:BB38"/>
    <mergeCell ref="Z25:AW31"/>
    <mergeCell ref="BS35:BX37"/>
    <mergeCell ref="BC37:BR38"/>
    <mergeCell ref="BC39:BR41"/>
    <mergeCell ref="BS40:BX42"/>
    <mergeCell ref="BC42:BR43"/>
    <mergeCell ref="AY39:BB43"/>
    <mergeCell ref="AA38:AG39"/>
    <mergeCell ref="AA42:AG43"/>
    <mergeCell ref="AJ37:AW43"/>
    <mergeCell ref="AJ32:AW36"/>
  </mergeCells>
  <phoneticPr fontId="2" type="noConversion"/>
  <conditionalFormatting sqref="F11:BX43">
    <cfRule type="expression" dxfId="15" priority="19">
      <formula>$A$6=0</formula>
    </cfRule>
  </conditionalFormatting>
  <conditionalFormatting sqref="BS24:BX24 BS28:BX29 BS33:BX34 BS38:BX39 BS43:BX43">
    <cfRule type="expression" dxfId="14" priority="13">
      <formula>$A$6=0</formula>
    </cfRule>
  </conditionalFormatting>
  <conditionalFormatting sqref="BS30">
    <cfRule type="expression" dxfId="13" priority="6">
      <formula>$A$6=0</formula>
    </cfRule>
  </conditionalFormatting>
  <conditionalFormatting sqref="BS25">
    <cfRule type="expression" dxfId="12" priority="7">
      <formula>$A$6=0</formula>
    </cfRule>
  </conditionalFormatting>
  <conditionalFormatting sqref="BS35">
    <cfRule type="expression" dxfId="11" priority="5">
      <formula>$A$6=0</formula>
    </cfRule>
  </conditionalFormatting>
  <conditionalFormatting sqref="BS40">
    <cfRule type="expression" dxfId="10" priority="4">
      <formula>$A$6=0</formula>
    </cfRule>
  </conditionalFormatting>
  <conditionalFormatting sqref="AA38">
    <cfRule type="expression" dxfId="9" priority="3">
      <formula>$A$6=0</formula>
    </cfRule>
  </conditionalFormatting>
  <conditionalFormatting sqref="AA42">
    <cfRule type="expression" dxfId="8" priority="1">
      <formula>$A$6=0</formula>
    </cfRule>
  </conditionalFormatting>
  <conditionalFormatting sqref="Y42:Y43 Z42">
    <cfRule type="expression" dxfId="7" priority="2">
      <formula>$A$6=0</formula>
    </cfRule>
  </conditionalFormatting>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9F95A-ADDD-4340-970F-74DBC723D14D}">
  <dimension ref="A2:U132"/>
  <sheetViews>
    <sheetView showGridLines="0" showRowColHeaders="0" topLeftCell="B1" zoomScale="70" zoomScaleNormal="70" workbookViewId="0">
      <pane ySplit="12" topLeftCell="A13" activePane="bottomLeft" state="frozen"/>
      <selection activeCell="B1" sqref="B1"/>
      <selection pane="bottomLeft" activeCell="B13" sqref="B13"/>
    </sheetView>
  </sheetViews>
  <sheetFormatPr defaultColWidth="0" defaultRowHeight="13.8" zeroHeight="1" x14ac:dyDescent="0.25"/>
  <cols>
    <col min="1" max="1" width="6.44140625" style="18" hidden="1" customWidth="1"/>
    <col min="2" max="2" width="6.44140625" style="18" customWidth="1"/>
    <col min="3" max="3" width="46.109375" style="18" customWidth="1"/>
    <col min="4" max="4" width="39.6640625" style="18" customWidth="1"/>
    <col min="5" max="5" width="21.6640625" style="18" customWidth="1"/>
    <col min="6" max="6" width="10.44140625" style="18" customWidth="1"/>
    <col min="7" max="7" width="15.21875" style="18" customWidth="1"/>
    <col min="8" max="8" width="1.5546875" style="18" customWidth="1"/>
    <col min="9" max="19" width="8.88671875" style="18" customWidth="1"/>
    <col min="20" max="21" width="0" style="18" hidden="1" customWidth="1"/>
    <col min="22" max="16384" width="8.88671875" style="18" hidden="1"/>
  </cols>
  <sheetData>
    <row r="2" spans="1:19" ht="43.8" customHeight="1" x14ac:dyDescent="0.25">
      <c r="A2" s="338" t="s">
        <v>20</v>
      </c>
      <c r="B2" s="338"/>
      <c r="C2" s="338"/>
      <c r="D2" s="338"/>
      <c r="E2" s="338"/>
      <c r="F2" s="41"/>
      <c r="G2" s="42"/>
      <c r="H2" s="30"/>
      <c r="I2" s="339" t="s">
        <v>8</v>
      </c>
      <c r="J2" s="339"/>
      <c r="K2" s="339"/>
      <c r="L2" s="339"/>
      <c r="M2" s="339"/>
      <c r="N2" s="339"/>
      <c r="O2" s="339"/>
      <c r="P2" s="339"/>
      <c r="Q2" s="339"/>
      <c r="R2" s="339"/>
      <c r="S2" s="339"/>
    </row>
    <row r="3" spans="1:19" hidden="1" x14ac:dyDescent="0.25">
      <c r="I3" s="339"/>
      <c r="J3" s="339"/>
      <c r="K3" s="339"/>
      <c r="L3" s="339"/>
      <c r="M3" s="339"/>
      <c r="N3" s="339"/>
      <c r="O3" s="339"/>
      <c r="P3" s="339"/>
      <c r="Q3" s="339"/>
      <c r="R3" s="339"/>
      <c r="S3" s="339"/>
    </row>
    <row r="4" spans="1:19" ht="19.8" customHeight="1" x14ac:dyDescent="0.25">
      <c r="A4" s="337" t="s">
        <v>19</v>
      </c>
      <c r="B4" s="337"/>
      <c r="C4" s="337"/>
      <c r="D4" s="337"/>
      <c r="E4" s="337"/>
      <c r="F4" s="337"/>
      <c r="G4" s="337"/>
      <c r="I4" s="340" t="s">
        <v>59</v>
      </c>
      <c r="J4" s="340"/>
      <c r="K4" s="340"/>
      <c r="L4" s="340"/>
      <c r="M4" s="340"/>
      <c r="N4" s="340"/>
      <c r="O4" s="340"/>
      <c r="P4" s="340"/>
      <c r="Q4" s="340"/>
      <c r="R4" s="340"/>
      <c r="S4" s="340"/>
    </row>
    <row r="5" spans="1:19" ht="13.8" customHeight="1" x14ac:dyDescent="0.25">
      <c r="A5" s="337"/>
      <c r="B5" s="337"/>
      <c r="C5" s="337"/>
      <c r="D5" s="337"/>
      <c r="E5" s="337"/>
      <c r="F5" s="337"/>
      <c r="G5" s="337"/>
      <c r="I5" s="340"/>
      <c r="J5" s="340"/>
      <c r="K5" s="340"/>
      <c r="L5" s="340"/>
      <c r="M5" s="340"/>
      <c r="N5" s="340"/>
      <c r="O5" s="340"/>
      <c r="P5" s="340"/>
      <c r="Q5" s="340"/>
      <c r="R5" s="340"/>
      <c r="S5" s="340"/>
    </row>
    <row r="6" spans="1:19" ht="24" customHeight="1" x14ac:dyDescent="0.25">
      <c r="A6" s="336" t="s">
        <v>130</v>
      </c>
      <c r="B6" s="336"/>
      <c r="C6" s="336"/>
      <c r="D6" s="336"/>
      <c r="E6" s="336"/>
      <c r="F6" s="336"/>
      <c r="G6" s="336"/>
      <c r="I6" s="340"/>
      <c r="J6" s="340"/>
      <c r="K6" s="340"/>
      <c r="L6" s="340"/>
      <c r="M6" s="340"/>
      <c r="N6" s="340"/>
      <c r="O6" s="340"/>
      <c r="P6" s="340"/>
      <c r="Q6" s="340"/>
      <c r="R6" s="340"/>
      <c r="S6" s="340"/>
    </row>
    <row r="7" spans="1:19" ht="24" customHeight="1" x14ac:dyDescent="0.25">
      <c r="A7" s="336"/>
      <c r="B7" s="336"/>
      <c r="C7" s="336"/>
      <c r="D7" s="336"/>
      <c r="E7" s="336"/>
      <c r="F7" s="336"/>
      <c r="G7" s="336"/>
      <c r="I7" s="340"/>
      <c r="J7" s="340"/>
      <c r="K7" s="340"/>
      <c r="L7" s="340"/>
      <c r="M7" s="340"/>
      <c r="N7" s="340"/>
      <c r="O7" s="340"/>
      <c r="P7" s="340"/>
      <c r="Q7" s="340"/>
      <c r="R7" s="340"/>
      <c r="S7" s="340"/>
    </row>
    <row r="8" spans="1:19" ht="14.4" customHeight="1" thickBot="1" x14ac:dyDescent="0.3">
      <c r="B8" s="25" t="str">
        <f>menú!J11</f>
        <v>José Emanuel Rocha - 2011-2021</v>
      </c>
      <c r="C8" s="22"/>
      <c r="D8" s="22"/>
      <c r="E8" s="22"/>
      <c r="F8" s="22"/>
      <c r="I8" s="340"/>
      <c r="J8" s="340"/>
      <c r="K8" s="340"/>
      <c r="L8" s="340"/>
      <c r="M8" s="340"/>
      <c r="N8" s="340"/>
      <c r="O8" s="340"/>
      <c r="P8" s="340"/>
      <c r="Q8" s="340"/>
      <c r="R8" s="340"/>
      <c r="S8" s="340"/>
    </row>
    <row r="9" spans="1:19" ht="27.6" customHeight="1" x14ac:dyDescent="0.35">
      <c r="A9" s="341" t="str">
        <f>IF(menú!K4="","",menú!K4)</f>
        <v>1º encontro de ginástica</v>
      </c>
      <c r="B9" s="341"/>
      <c r="C9" s="341"/>
      <c r="D9" s="341"/>
      <c r="E9" s="341"/>
      <c r="F9" s="341"/>
      <c r="G9" s="341"/>
      <c r="I9" s="340"/>
      <c r="J9" s="340"/>
      <c r="K9" s="340"/>
      <c r="L9" s="340"/>
      <c r="M9" s="340"/>
      <c r="N9" s="340"/>
      <c r="O9" s="340"/>
      <c r="P9" s="340"/>
      <c r="Q9" s="340"/>
      <c r="R9" s="340"/>
      <c r="S9" s="340"/>
    </row>
    <row r="10" spans="1:19" ht="17.399999999999999" customHeight="1" thickBot="1" x14ac:dyDescent="0.4">
      <c r="A10" s="23"/>
      <c r="B10" s="23"/>
      <c r="C10" s="24"/>
      <c r="D10" s="24"/>
      <c r="E10" s="342">
        <f>IF(menú!C4="","",menú!C4)</f>
        <v>44562</v>
      </c>
      <c r="F10" s="342"/>
      <c r="G10" s="342"/>
      <c r="I10" s="340"/>
      <c r="J10" s="340"/>
      <c r="K10" s="340"/>
      <c r="L10" s="340"/>
      <c r="M10" s="340"/>
      <c r="N10" s="340"/>
      <c r="O10" s="340"/>
      <c r="P10" s="340"/>
      <c r="Q10" s="340"/>
      <c r="R10" s="340"/>
      <c r="S10" s="340"/>
    </row>
    <row r="11" spans="1:19" ht="9" customHeight="1" x14ac:dyDescent="0.25">
      <c r="C11" s="21"/>
      <c r="D11" s="22"/>
      <c r="E11" s="22"/>
      <c r="F11" s="22"/>
      <c r="I11" s="340"/>
      <c r="J11" s="340"/>
      <c r="K11" s="340"/>
      <c r="L11" s="340"/>
      <c r="M11" s="340"/>
      <c r="N11" s="340"/>
      <c r="O11" s="340"/>
      <c r="P11" s="340"/>
      <c r="Q11" s="340"/>
      <c r="R11" s="340"/>
      <c r="S11" s="340"/>
    </row>
    <row r="12" spans="1:19" ht="33" customHeight="1" x14ac:dyDescent="0.25">
      <c r="B12" s="19" t="s">
        <v>0</v>
      </c>
      <c r="C12" s="19" t="s">
        <v>1</v>
      </c>
      <c r="D12" s="19" t="s">
        <v>2</v>
      </c>
      <c r="E12" s="20" t="s">
        <v>3</v>
      </c>
      <c r="F12" s="20" t="s">
        <v>87</v>
      </c>
      <c r="G12" s="20" t="s">
        <v>86</v>
      </c>
      <c r="I12" s="340"/>
      <c r="J12" s="340"/>
      <c r="K12" s="340"/>
      <c r="L12" s="340"/>
      <c r="M12" s="340"/>
      <c r="N12" s="340"/>
      <c r="O12" s="340"/>
      <c r="P12" s="340"/>
      <c r="Q12" s="340"/>
      <c r="R12" s="340"/>
      <c r="S12" s="340"/>
    </row>
    <row r="13" spans="1:19" ht="26.4" customHeight="1" x14ac:dyDescent="0.25">
      <c r="A13" s="40">
        <v>1</v>
      </c>
      <c r="B13" s="37">
        <v>1</v>
      </c>
      <c r="C13" s="38" t="s">
        <v>88</v>
      </c>
      <c r="D13" s="38" t="s">
        <v>83</v>
      </c>
      <c r="E13" s="39" t="s">
        <v>4</v>
      </c>
      <c r="F13" s="39" t="s">
        <v>117</v>
      </c>
      <c r="G13" s="39" t="s">
        <v>94</v>
      </c>
    </row>
    <row r="14" spans="1:19" ht="26.4" customHeight="1" x14ac:dyDescent="0.25">
      <c r="A14" s="40">
        <v>2</v>
      </c>
      <c r="B14" s="37">
        <v>2</v>
      </c>
      <c r="C14" s="38" t="s">
        <v>89</v>
      </c>
      <c r="D14" s="38" t="s">
        <v>63</v>
      </c>
      <c r="E14" s="39" t="s">
        <v>4</v>
      </c>
      <c r="F14" s="39" t="s">
        <v>117</v>
      </c>
      <c r="G14" s="39" t="s">
        <v>95</v>
      </c>
    </row>
    <row r="15" spans="1:19" ht="26.4" customHeight="1" x14ac:dyDescent="0.25">
      <c r="A15" s="40">
        <v>3</v>
      </c>
      <c r="B15" s="37">
        <v>3</v>
      </c>
      <c r="C15" s="38" t="s">
        <v>90</v>
      </c>
      <c r="D15" s="38" t="s">
        <v>5</v>
      </c>
      <c r="E15" s="39" t="s">
        <v>4</v>
      </c>
      <c r="F15" s="39" t="s">
        <v>117</v>
      </c>
      <c r="G15" s="39" t="s">
        <v>95</v>
      </c>
    </row>
    <row r="16" spans="1:19" ht="26.4" customHeight="1" x14ac:dyDescent="0.25">
      <c r="A16" s="40">
        <v>4</v>
      </c>
      <c r="B16" s="37">
        <v>4</v>
      </c>
      <c r="C16" s="38" t="s">
        <v>91</v>
      </c>
      <c r="D16" s="38" t="s">
        <v>62</v>
      </c>
      <c r="E16" s="39" t="s">
        <v>4</v>
      </c>
      <c r="F16" s="39" t="s">
        <v>117</v>
      </c>
      <c r="G16" s="39" t="s">
        <v>94</v>
      </c>
    </row>
    <row r="17" spans="1:7" ht="26.4" customHeight="1" x14ac:dyDescent="0.25">
      <c r="A17" s="40">
        <v>5</v>
      </c>
      <c r="B17" s="37">
        <v>5</v>
      </c>
      <c r="C17" s="38" t="s">
        <v>92</v>
      </c>
      <c r="D17" s="38" t="s">
        <v>61</v>
      </c>
      <c r="E17" s="39" t="s">
        <v>4</v>
      </c>
      <c r="F17" s="39" t="s">
        <v>117</v>
      </c>
      <c r="G17" s="39" t="s">
        <v>94</v>
      </c>
    </row>
    <row r="18" spans="1:7" ht="26.4" customHeight="1" x14ac:dyDescent="0.25">
      <c r="A18" s="40">
        <v>6</v>
      </c>
      <c r="B18" s="37">
        <v>6</v>
      </c>
      <c r="C18" s="38" t="s">
        <v>93</v>
      </c>
      <c r="D18" s="38" t="s">
        <v>60</v>
      </c>
      <c r="E18" s="39" t="s">
        <v>4</v>
      </c>
      <c r="F18" s="39" t="s">
        <v>117</v>
      </c>
      <c r="G18" s="39" t="s">
        <v>95</v>
      </c>
    </row>
    <row r="19" spans="1:7" ht="26.4" customHeight="1" x14ac:dyDescent="0.25">
      <c r="A19" s="40">
        <v>7</v>
      </c>
      <c r="B19" s="37"/>
      <c r="C19" s="38"/>
      <c r="D19" s="38"/>
      <c r="E19" s="39"/>
      <c r="F19" s="39"/>
      <c r="G19" s="39"/>
    </row>
    <row r="20" spans="1:7" ht="26.4" customHeight="1" x14ac:dyDescent="0.25">
      <c r="A20" s="40">
        <v>8</v>
      </c>
      <c r="B20" s="37"/>
      <c r="C20" s="38"/>
      <c r="D20" s="38"/>
      <c r="E20" s="39"/>
      <c r="F20" s="39"/>
      <c r="G20" s="39"/>
    </row>
    <row r="21" spans="1:7" ht="26.4" customHeight="1" x14ac:dyDescent="0.25">
      <c r="A21" s="40">
        <v>9</v>
      </c>
      <c r="B21" s="37"/>
      <c r="C21" s="38"/>
      <c r="D21" s="38"/>
      <c r="E21" s="39"/>
      <c r="F21" s="39"/>
      <c r="G21" s="39"/>
    </row>
    <row r="22" spans="1:7" ht="26.4" customHeight="1" x14ac:dyDescent="0.25">
      <c r="A22" s="40">
        <v>10</v>
      </c>
      <c r="B22" s="37"/>
      <c r="C22" s="38"/>
      <c r="D22" s="38"/>
      <c r="E22" s="39"/>
      <c r="F22" s="39"/>
      <c r="G22" s="39"/>
    </row>
    <row r="23" spans="1:7" ht="26.4" customHeight="1" x14ac:dyDescent="0.25">
      <c r="A23" s="40">
        <v>11</v>
      </c>
      <c r="B23" s="37"/>
      <c r="C23" s="38"/>
      <c r="D23" s="38"/>
      <c r="E23" s="39"/>
      <c r="F23" s="39"/>
      <c r="G23" s="39"/>
    </row>
    <row r="24" spans="1:7" ht="26.4" customHeight="1" x14ac:dyDescent="0.25">
      <c r="A24" s="40">
        <v>12</v>
      </c>
      <c r="B24" s="37"/>
      <c r="C24" s="38"/>
      <c r="D24" s="38"/>
      <c r="E24" s="39"/>
      <c r="F24" s="39"/>
      <c r="G24" s="39"/>
    </row>
    <row r="25" spans="1:7" ht="26.4" customHeight="1" x14ac:dyDescent="0.25">
      <c r="A25" s="40">
        <v>13</v>
      </c>
      <c r="B25" s="37"/>
      <c r="C25" s="38"/>
      <c r="D25" s="38"/>
      <c r="E25" s="39"/>
      <c r="F25" s="39"/>
      <c r="G25" s="39"/>
    </row>
    <row r="26" spans="1:7" ht="26.4" customHeight="1" x14ac:dyDescent="0.25">
      <c r="A26" s="40">
        <v>14</v>
      </c>
      <c r="B26" s="37"/>
      <c r="C26" s="38"/>
      <c r="D26" s="38"/>
      <c r="E26" s="39"/>
      <c r="F26" s="39"/>
      <c r="G26" s="39"/>
    </row>
    <row r="27" spans="1:7" ht="26.4" customHeight="1" x14ac:dyDescent="0.25">
      <c r="A27" s="40">
        <v>15</v>
      </c>
      <c r="B27" s="37"/>
      <c r="C27" s="38"/>
      <c r="D27" s="38"/>
      <c r="E27" s="39"/>
      <c r="F27" s="39"/>
      <c r="G27" s="39"/>
    </row>
    <row r="28" spans="1:7" ht="26.4" customHeight="1" x14ac:dyDescent="0.25">
      <c r="A28" s="40">
        <v>16</v>
      </c>
      <c r="B28" s="37"/>
      <c r="C28" s="38"/>
      <c r="D28" s="38"/>
      <c r="E28" s="39"/>
      <c r="F28" s="39"/>
      <c r="G28" s="39"/>
    </row>
    <row r="29" spans="1:7" ht="26.4" customHeight="1" x14ac:dyDescent="0.25">
      <c r="A29" s="40">
        <v>17</v>
      </c>
      <c r="B29" s="37"/>
      <c r="C29" s="38"/>
      <c r="D29" s="38"/>
      <c r="E29" s="39"/>
      <c r="F29" s="39"/>
      <c r="G29" s="39"/>
    </row>
    <row r="30" spans="1:7" ht="26.4" customHeight="1" x14ac:dyDescent="0.25">
      <c r="A30" s="40">
        <v>18</v>
      </c>
      <c r="B30" s="37"/>
      <c r="C30" s="38"/>
      <c r="D30" s="38"/>
      <c r="E30" s="39"/>
      <c r="F30" s="39"/>
      <c r="G30" s="39"/>
    </row>
    <row r="31" spans="1:7" ht="26.4" customHeight="1" x14ac:dyDescent="0.25">
      <c r="A31" s="40">
        <v>19</v>
      </c>
      <c r="B31" s="37"/>
      <c r="C31" s="38"/>
      <c r="D31" s="38"/>
      <c r="E31" s="39"/>
      <c r="F31" s="39"/>
      <c r="G31" s="39"/>
    </row>
    <row r="32" spans="1:7" ht="26.4" customHeight="1" x14ac:dyDescent="0.25">
      <c r="A32" s="40">
        <v>20</v>
      </c>
      <c r="B32" s="37"/>
      <c r="C32" s="38"/>
      <c r="D32" s="38"/>
      <c r="E32" s="39"/>
      <c r="F32" s="39"/>
      <c r="G32" s="39"/>
    </row>
    <row r="33" spans="1:7" ht="26.4" customHeight="1" x14ac:dyDescent="0.25">
      <c r="A33" s="40">
        <v>21</v>
      </c>
      <c r="B33" s="37"/>
      <c r="C33" s="38"/>
      <c r="D33" s="38"/>
      <c r="E33" s="39"/>
      <c r="F33" s="39"/>
      <c r="G33" s="39"/>
    </row>
    <row r="34" spans="1:7" ht="26.4" customHeight="1" x14ac:dyDescent="0.25">
      <c r="A34" s="40">
        <v>22</v>
      </c>
      <c r="B34" s="37"/>
      <c r="C34" s="38"/>
      <c r="D34" s="38"/>
      <c r="E34" s="39"/>
      <c r="F34" s="39"/>
      <c r="G34" s="39"/>
    </row>
    <row r="35" spans="1:7" ht="26.4" customHeight="1" x14ac:dyDescent="0.25">
      <c r="A35" s="40">
        <v>23</v>
      </c>
      <c r="B35" s="37"/>
      <c r="C35" s="38"/>
      <c r="D35" s="38"/>
      <c r="E35" s="39"/>
      <c r="F35" s="39"/>
      <c r="G35" s="39"/>
    </row>
    <row r="36" spans="1:7" ht="26.4" customHeight="1" x14ac:dyDescent="0.25">
      <c r="A36" s="40">
        <v>24</v>
      </c>
      <c r="B36" s="37"/>
      <c r="C36" s="38"/>
      <c r="D36" s="38"/>
      <c r="E36" s="39"/>
      <c r="F36" s="39"/>
      <c r="G36" s="39"/>
    </row>
    <row r="37" spans="1:7" ht="26.4" customHeight="1" x14ac:dyDescent="0.25">
      <c r="A37" s="40">
        <v>25</v>
      </c>
      <c r="B37" s="37"/>
      <c r="C37" s="38"/>
      <c r="D37" s="38"/>
      <c r="E37" s="39"/>
      <c r="F37" s="39"/>
      <c r="G37" s="39"/>
    </row>
    <row r="38" spans="1:7" ht="26.4" customHeight="1" x14ac:dyDescent="0.25">
      <c r="A38" s="40">
        <v>26</v>
      </c>
      <c r="B38" s="37"/>
      <c r="C38" s="38"/>
      <c r="D38" s="38"/>
      <c r="E38" s="39"/>
      <c r="F38" s="39"/>
      <c r="G38" s="39"/>
    </row>
    <row r="39" spans="1:7" ht="26.4" customHeight="1" x14ac:dyDescent="0.25">
      <c r="A39" s="40">
        <v>27</v>
      </c>
      <c r="B39" s="37"/>
      <c r="C39" s="38"/>
      <c r="D39" s="38"/>
      <c r="E39" s="39"/>
      <c r="F39" s="39"/>
      <c r="G39" s="39"/>
    </row>
    <row r="40" spans="1:7" ht="26.4" customHeight="1" x14ac:dyDescent="0.25">
      <c r="A40" s="40">
        <v>28</v>
      </c>
      <c r="B40" s="37"/>
      <c r="C40" s="38"/>
      <c r="D40" s="38"/>
      <c r="E40" s="39"/>
      <c r="F40" s="39"/>
      <c r="G40" s="39"/>
    </row>
    <row r="41" spans="1:7" ht="26.4" customHeight="1" x14ac:dyDescent="0.25">
      <c r="A41" s="40">
        <v>29</v>
      </c>
      <c r="B41" s="37"/>
      <c r="C41" s="38"/>
      <c r="D41" s="38"/>
      <c r="E41" s="39"/>
      <c r="F41" s="39"/>
      <c r="G41" s="39"/>
    </row>
    <row r="42" spans="1:7" ht="26.4" customHeight="1" x14ac:dyDescent="0.25">
      <c r="A42" s="40">
        <v>30</v>
      </c>
      <c r="B42" s="37"/>
      <c r="C42" s="38"/>
      <c r="D42" s="38"/>
      <c r="E42" s="39"/>
      <c r="F42" s="39"/>
      <c r="G42" s="39"/>
    </row>
    <row r="43" spans="1:7" ht="26.4" customHeight="1" x14ac:dyDescent="0.25">
      <c r="A43" s="40">
        <v>31</v>
      </c>
      <c r="B43" s="37"/>
      <c r="C43" s="38"/>
      <c r="D43" s="38"/>
      <c r="E43" s="39"/>
      <c r="F43" s="39"/>
      <c r="G43" s="39"/>
    </row>
    <row r="44" spans="1:7" ht="26.4" customHeight="1" x14ac:dyDescent="0.25">
      <c r="A44" s="40">
        <v>32</v>
      </c>
      <c r="B44" s="37"/>
      <c r="C44" s="38"/>
      <c r="D44" s="38"/>
      <c r="E44" s="39"/>
      <c r="F44" s="39"/>
      <c r="G44" s="39"/>
    </row>
    <row r="45" spans="1:7" ht="26.4" customHeight="1" x14ac:dyDescent="0.25">
      <c r="A45" s="40">
        <v>33</v>
      </c>
      <c r="B45" s="37"/>
      <c r="C45" s="38"/>
      <c r="D45" s="38"/>
      <c r="E45" s="39"/>
      <c r="F45" s="39"/>
      <c r="G45" s="39"/>
    </row>
    <row r="46" spans="1:7" ht="26.4" customHeight="1" x14ac:dyDescent="0.25">
      <c r="A46" s="40">
        <v>34</v>
      </c>
      <c r="B46" s="37"/>
      <c r="C46" s="38"/>
      <c r="D46" s="38"/>
      <c r="E46" s="39"/>
      <c r="F46" s="39"/>
      <c r="G46" s="39"/>
    </row>
    <row r="47" spans="1:7" ht="26.4" customHeight="1" x14ac:dyDescent="0.25">
      <c r="A47" s="40">
        <v>35</v>
      </c>
      <c r="B47" s="37"/>
      <c r="C47" s="38"/>
      <c r="D47" s="38"/>
      <c r="E47" s="39"/>
      <c r="F47" s="39"/>
      <c r="G47" s="39"/>
    </row>
    <row r="48" spans="1:7" ht="26.4" customHeight="1" x14ac:dyDescent="0.25">
      <c r="A48" s="40">
        <v>36</v>
      </c>
      <c r="B48" s="37"/>
      <c r="C48" s="38"/>
      <c r="D48" s="38"/>
      <c r="E48" s="39"/>
      <c r="F48" s="39"/>
      <c r="G48" s="39"/>
    </row>
    <row r="49" spans="1:7" ht="26.4" customHeight="1" x14ac:dyDescent="0.25">
      <c r="A49" s="40">
        <v>37</v>
      </c>
      <c r="B49" s="37"/>
      <c r="C49" s="38"/>
      <c r="D49" s="38"/>
      <c r="E49" s="39"/>
      <c r="F49" s="39"/>
      <c r="G49" s="39"/>
    </row>
    <row r="50" spans="1:7" ht="26.4" customHeight="1" x14ac:dyDescent="0.25">
      <c r="A50" s="40">
        <v>38</v>
      </c>
      <c r="B50" s="37"/>
      <c r="C50" s="38"/>
      <c r="D50" s="38"/>
      <c r="E50" s="39"/>
      <c r="F50" s="39"/>
      <c r="G50" s="39"/>
    </row>
    <row r="51" spans="1:7" ht="26.4" customHeight="1" x14ac:dyDescent="0.25">
      <c r="A51" s="40">
        <v>39</v>
      </c>
      <c r="B51" s="37"/>
      <c r="C51" s="38"/>
      <c r="D51" s="38"/>
      <c r="E51" s="39"/>
      <c r="F51" s="39"/>
      <c r="G51" s="39"/>
    </row>
    <row r="52" spans="1:7" ht="26.4" customHeight="1" x14ac:dyDescent="0.25">
      <c r="A52" s="40">
        <v>40</v>
      </c>
      <c r="B52" s="37"/>
      <c r="C52" s="38"/>
      <c r="D52" s="38"/>
      <c r="E52" s="39"/>
      <c r="F52" s="39"/>
      <c r="G52" s="39"/>
    </row>
    <row r="53" spans="1:7" ht="26.4" customHeight="1" x14ac:dyDescent="0.25">
      <c r="A53" s="40">
        <v>41</v>
      </c>
      <c r="B53" s="37"/>
      <c r="C53" s="38"/>
      <c r="D53" s="38"/>
      <c r="E53" s="39"/>
      <c r="F53" s="39"/>
      <c r="G53" s="39"/>
    </row>
    <row r="54" spans="1:7" ht="26.4" customHeight="1" x14ac:dyDescent="0.25">
      <c r="A54" s="40">
        <v>42</v>
      </c>
      <c r="B54" s="37"/>
      <c r="C54" s="38"/>
      <c r="D54" s="38"/>
      <c r="E54" s="39"/>
      <c r="F54" s="39"/>
      <c r="G54" s="39"/>
    </row>
    <row r="55" spans="1:7" ht="26.4" customHeight="1" x14ac:dyDescent="0.25">
      <c r="A55" s="40">
        <v>43</v>
      </c>
      <c r="B55" s="37"/>
      <c r="C55" s="38"/>
      <c r="D55" s="38"/>
      <c r="E55" s="39"/>
      <c r="F55" s="39"/>
      <c r="G55" s="39"/>
    </row>
    <row r="56" spans="1:7" ht="26.4" customHeight="1" x14ac:dyDescent="0.25">
      <c r="A56" s="40">
        <v>44</v>
      </c>
      <c r="B56" s="37"/>
      <c r="C56" s="38"/>
      <c r="D56" s="38"/>
      <c r="E56" s="39"/>
      <c r="F56" s="39"/>
      <c r="G56" s="39"/>
    </row>
    <row r="57" spans="1:7" ht="26.4" customHeight="1" x14ac:dyDescent="0.25">
      <c r="A57" s="40">
        <v>45</v>
      </c>
      <c r="B57" s="37"/>
      <c r="C57" s="38"/>
      <c r="D57" s="38"/>
      <c r="E57" s="39"/>
      <c r="F57" s="39"/>
      <c r="G57" s="39"/>
    </row>
    <row r="58" spans="1:7" ht="26.4" customHeight="1" x14ac:dyDescent="0.25">
      <c r="A58" s="40">
        <v>46</v>
      </c>
      <c r="B58" s="37"/>
      <c r="C58" s="38"/>
      <c r="D58" s="38"/>
      <c r="E58" s="39"/>
      <c r="F58" s="39"/>
      <c r="G58" s="39"/>
    </row>
    <row r="59" spans="1:7" ht="26.4" customHeight="1" x14ac:dyDescent="0.25">
      <c r="A59" s="40">
        <v>47</v>
      </c>
      <c r="B59" s="37"/>
      <c r="C59" s="38"/>
      <c r="D59" s="38"/>
      <c r="E59" s="39"/>
      <c r="F59" s="39"/>
      <c r="G59" s="39"/>
    </row>
    <row r="60" spans="1:7" ht="26.4" customHeight="1" x14ac:dyDescent="0.25">
      <c r="A60" s="40">
        <v>48</v>
      </c>
      <c r="B60" s="37"/>
      <c r="C60" s="38"/>
      <c r="D60" s="38"/>
      <c r="E60" s="39"/>
      <c r="F60" s="39"/>
      <c r="G60" s="39"/>
    </row>
    <row r="61" spans="1:7" ht="26.4" customHeight="1" x14ac:dyDescent="0.25">
      <c r="A61" s="40">
        <v>49</v>
      </c>
      <c r="B61" s="37"/>
      <c r="C61" s="38"/>
      <c r="D61" s="38"/>
      <c r="E61" s="39"/>
      <c r="F61" s="39"/>
      <c r="G61" s="39"/>
    </row>
    <row r="62" spans="1:7" ht="26.4" customHeight="1" x14ac:dyDescent="0.25">
      <c r="A62" s="40">
        <v>50</v>
      </c>
      <c r="B62" s="37"/>
      <c r="C62" s="38"/>
      <c r="D62" s="38"/>
      <c r="E62" s="39"/>
      <c r="F62" s="39"/>
      <c r="G62" s="39"/>
    </row>
    <row r="63" spans="1:7" ht="26.4" customHeight="1" x14ac:dyDescent="0.25">
      <c r="A63" s="40">
        <v>51</v>
      </c>
      <c r="B63" s="37"/>
      <c r="C63" s="38"/>
      <c r="D63" s="38"/>
      <c r="E63" s="39"/>
      <c r="F63" s="39"/>
      <c r="G63" s="39"/>
    </row>
    <row r="64" spans="1:7" ht="26.4" customHeight="1" x14ac:dyDescent="0.25">
      <c r="A64" s="40">
        <v>52</v>
      </c>
      <c r="B64" s="37"/>
      <c r="C64" s="38"/>
      <c r="D64" s="38"/>
      <c r="E64" s="39"/>
      <c r="F64" s="39"/>
      <c r="G64" s="39"/>
    </row>
    <row r="65" spans="1:7" ht="26.4" customHeight="1" x14ac:dyDescent="0.25">
      <c r="A65" s="40">
        <v>53</v>
      </c>
      <c r="B65" s="37"/>
      <c r="C65" s="38"/>
      <c r="D65" s="38"/>
      <c r="E65" s="39"/>
      <c r="F65" s="39"/>
      <c r="G65" s="39"/>
    </row>
    <row r="66" spans="1:7" ht="26.4" customHeight="1" x14ac:dyDescent="0.25">
      <c r="A66" s="40">
        <v>54</v>
      </c>
      <c r="B66" s="37"/>
      <c r="C66" s="38"/>
      <c r="D66" s="38"/>
      <c r="E66" s="39"/>
      <c r="F66" s="39"/>
      <c r="G66" s="39"/>
    </row>
    <row r="67" spans="1:7" ht="26.4" customHeight="1" x14ac:dyDescent="0.25">
      <c r="A67" s="40">
        <v>55</v>
      </c>
      <c r="B67" s="37"/>
      <c r="C67" s="38"/>
      <c r="D67" s="38"/>
      <c r="E67" s="39"/>
      <c r="F67" s="39"/>
      <c r="G67" s="39"/>
    </row>
    <row r="68" spans="1:7" ht="26.4" customHeight="1" x14ac:dyDescent="0.25">
      <c r="A68" s="40">
        <v>56</v>
      </c>
      <c r="B68" s="37"/>
      <c r="C68" s="38"/>
      <c r="D68" s="38"/>
      <c r="E68" s="39"/>
      <c r="F68" s="39"/>
      <c r="G68" s="39"/>
    </row>
    <row r="69" spans="1:7" ht="26.4" customHeight="1" x14ac:dyDescent="0.25">
      <c r="A69" s="40">
        <v>57</v>
      </c>
      <c r="B69" s="37"/>
      <c r="C69" s="38"/>
      <c r="D69" s="38"/>
      <c r="E69" s="39"/>
      <c r="F69" s="39"/>
      <c r="G69" s="39"/>
    </row>
    <row r="70" spans="1:7" ht="26.4" customHeight="1" x14ac:dyDescent="0.25">
      <c r="A70" s="40">
        <v>58</v>
      </c>
      <c r="B70" s="37"/>
      <c r="C70" s="38"/>
      <c r="D70" s="38"/>
      <c r="E70" s="39"/>
      <c r="F70" s="39"/>
      <c r="G70" s="39"/>
    </row>
    <row r="71" spans="1:7" ht="26.4" customHeight="1" x14ac:dyDescent="0.25">
      <c r="A71" s="40">
        <v>59</v>
      </c>
      <c r="B71" s="37"/>
      <c r="C71" s="38"/>
      <c r="D71" s="38"/>
      <c r="E71" s="39"/>
      <c r="F71" s="39"/>
      <c r="G71" s="39"/>
    </row>
    <row r="72" spans="1:7" ht="26.4" customHeight="1" x14ac:dyDescent="0.25">
      <c r="A72" s="40">
        <v>60</v>
      </c>
      <c r="B72" s="37"/>
      <c r="C72" s="38"/>
      <c r="D72" s="38"/>
      <c r="E72" s="39"/>
      <c r="F72" s="39"/>
      <c r="G72" s="39"/>
    </row>
    <row r="73" spans="1:7" ht="26.4" customHeight="1" x14ac:dyDescent="0.25">
      <c r="A73" s="40">
        <v>61</v>
      </c>
      <c r="B73" s="37"/>
      <c r="C73" s="38"/>
      <c r="D73" s="38"/>
      <c r="E73" s="39"/>
      <c r="F73" s="39"/>
      <c r="G73" s="39"/>
    </row>
    <row r="74" spans="1:7" ht="26.4" customHeight="1" x14ac:dyDescent="0.25">
      <c r="A74" s="40">
        <v>62</v>
      </c>
      <c r="B74" s="37"/>
      <c r="C74" s="38"/>
      <c r="D74" s="38"/>
      <c r="E74" s="39"/>
      <c r="F74" s="39"/>
      <c r="G74" s="39"/>
    </row>
    <row r="75" spans="1:7" ht="26.4" customHeight="1" x14ac:dyDescent="0.25">
      <c r="A75" s="40">
        <v>63</v>
      </c>
      <c r="B75" s="37"/>
      <c r="C75" s="38"/>
      <c r="D75" s="38"/>
      <c r="E75" s="39"/>
      <c r="F75" s="39"/>
      <c r="G75" s="39"/>
    </row>
    <row r="76" spans="1:7" ht="26.4" customHeight="1" x14ac:dyDescent="0.25">
      <c r="A76" s="40">
        <v>64</v>
      </c>
      <c r="B76" s="37"/>
      <c r="C76" s="38"/>
      <c r="D76" s="38"/>
      <c r="E76" s="39"/>
      <c r="F76" s="39"/>
      <c r="G76" s="39"/>
    </row>
    <row r="77" spans="1:7" ht="26.4" customHeight="1" x14ac:dyDescent="0.25">
      <c r="A77" s="40">
        <v>65</v>
      </c>
      <c r="B77" s="37"/>
      <c r="C77" s="38"/>
      <c r="D77" s="38"/>
      <c r="E77" s="39"/>
      <c r="F77" s="39"/>
      <c r="G77" s="39"/>
    </row>
    <row r="78" spans="1:7" ht="26.4" customHeight="1" x14ac:dyDescent="0.25">
      <c r="A78" s="40">
        <v>66</v>
      </c>
      <c r="B78" s="37"/>
      <c r="C78" s="38"/>
      <c r="D78" s="38"/>
      <c r="E78" s="39"/>
      <c r="F78" s="39"/>
      <c r="G78" s="39"/>
    </row>
    <row r="79" spans="1:7" ht="26.4" customHeight="1" x14ac:dyDescent="0.25">
      <c r="A79" s="40">
        <v>67</v>
      </c>
      <c r="B79" s="37"/>
      <c r="C79" s="38"/>
      <c r="D79" s="38"/>
      <c r="E79" s="39"/>
      <c r="F79" s="39"/>
      <c r="G79" s="39"/>
    </row>
    <row r="80" spans="1:7" ht="26.4" customHeight="1" x14ac:dyDescent="0.25">
      <c r="A80" s="40">
        <v>68</v>
      </c>
      <c r="B80" s="37"/>
      <c r="C80" s="38"/>
      <c r="D80" s="38"/>
      <c r="E80" s="39"/>
      <c r="F80" s="39"/>
      <c r="G80" s="39"/>
    </row>
    <row r="81" spans="1:7" ht="26.4" customHeight="1" x14ac:dyDescent="0.25">
      <c r="A81" s="40">
        <v>69</v>
      </c>
      <c r="B81" s="37"/>
      <c r="C81" s="38"/>
      <c r="D81" s="38"/>
      <c r="E81" s="39"/>
      <c r="F81" s="39"/>
      <c r="G81" s="39"/>
    </row>
    <row r="82" spans="1:7" ht="26.4" customHeight="1" x14ac:dyDescent="0.25">
      <c r="A82" s="40">
        <v>70</v>
      </c>
      <c r="B82" s="37"/>
      <c r="C82" s="38"/>
      <c r="D82" s="38"/>
      <c r="E82" s="39"/>
      <c r="F82" s="39"/>
      <c r="G82" s="39"/>
    </row>
    <row r="83" spans="1:7" ht="26.4" customHeight="1" x14ac:dyDescent="0.25">
      <c r="A83" s="40">
        <v>71</v>
      </c>
      <c r="B83" s="37"/>
      <c r="C83" s="38"/>
      <c r="D83" s="38"/>
      <c r="E83" s="39"/>
      <c r="F83" s="39"/>
      <c r="G83" s="39"/>
    </row>
    <row r="84" spans="1:7" ht="26.4" customHeight="1" x14ac:dyDescent="0.25">
      <c r="A84" s="40">
        <v>72</v>
      </c>
      <c r="B84" s="37"/>
      <c r="C84" s="38"/>
      <c r="D84" s="38"/>
      <c r="E84" s="39"/>
      <c r="F84" s="39"/>
      <c r="G84" s="39"/>
    </row>
    <row r="85" spans="1:7" ht="26.4" customHeight="1" x14ac:dyDescent="0.25">
      <c r="A85" s="40">
        <v>73</v>
      </c>
      <c r="B85" s="37"/>
      <c r="C85" s="38"/>
      <c r="D85" s="38"/>
      <c r="E85" s="39"/>
      <c r="F85" s="39"/>
      <c r="G85" s="39"/>
    </row>
    <row r="86" spans="1:7" ht="26.4" customHeight="1" x14ac:dyDescent="0.25">
      <c r="A86" s="40">
        <v>74</v>
      </c>
      <c r="B86" s="37"/>
      <c r="C86" s="38"/>
      <c r="D86" s="38"/>
      <c r="E86" s="39"/>
      <c r="F86" s="39"/>
      <c r="G86" s="39"/>
    </row>
    <row r="87" spans="1:7" ht="26.4" customHeight="1" x14ac:dyDescent="0.25">
      <c r="A87" s="40">
        <v>75</v>
      </c>
      <c r="B87" s="37"/>
      <c r="C87" s="38"/>
      <c r="D87" s="38"/>
      <c r="E87" s="39"/>
      <c r="F87" s="39"/>
      <c r="G87" s="39"/>
    </row>
    <row r="88" spans="1:7" ht="26.4" customHeight="1" x14ac:dyDescent="0.25">
      <c r="A88" s="40">
        <v>76</v>
      </c>
      <c r="B88" s="37"/>
      <c r="C88" s="38"/>
      <c r="D88" s="38"/>
      <c r="E88" s="39"/>
      <c r="F88" s="39"/>
      <c r="G88" s="39"/>
    </row>
    <row r="89" spans="1:7" ht="26.4" customHeight="1" x14ac:dyDescent="0.25">
      <c r="A89" s="40">
        <v>77</v>
      </c>
      <c r="B89" s="37"/>
      <c r="C89" s="38"/>
      <c r="D89" s="38"/>
      <c r="E89" s="39"/>
      <c r="F89" s="39"/>
      <c r="G89" s="39"/>
    </row>
    <row r="90" spans="1:7" ht="26.4" customHeight="1" x14ac:dyDescent="0.25">
      <c r="A90" s="40">
        <v>78</v>
      </c>
      <c r="B90" s="37"/>
      <c r="C90" s="38"/>
      <c r="D90" s="38"/>
      <c r="E90" s="39"/>
      <c r="F90" s="39"/>
      <c r="G90" s="39"/>
    </row>
    <row r="91" spans="1:7" ht="26.4" customHeight="1" x14ac:dyDescent="0.25">
      <c r="A91" s="40">
        <v>79</v>
      </c>
      <c r="B91" s="37"/>
      <c r="C91" s="38"/>
      <c r="D91" s="38"/>
      <c r="E91" s="39"/>
      <c r="F91" s="39"/>
      <c r="G91" s="39"/>
    </row>
    <row r="92" spans="1:7" ht="26.4" customHeight="1" x14ac:dyDescent="0.25">
      <c r="A92" s="40">
        <v>80</v>
      </c>
      <c r="B92" s="37"/>
      <c r="C92" s="38"/>
      <c r="D92" s="38"/>
      <c r="E92" s="39"/>
      <c r="F92" s="39"/>
      <c r="G92" s="39"/>
    </row>
    <row r="93" spans="1:7" ht="26.4" customHeight="1" x14ac:dyDescent="0.25">
      <c r="A93" s="40">
        <v>81</v>
      </c>
      <c r="B93" s="37"/>
      <c r="C93" s="38"/>
      <c r="D93" s="38"/>
      <c r="E93" s="39"/>
      <c r="F93" s="39"/>
      <c r="G93" s="39"/>
    </row>
    <row r="94" spans="1:7" ht="26.4" customHeight="1" x14ac:dyDescent="0.25">
      <c r="A94" s="40">
        <v>82</v>
      </c>
      <c r="B94" s="37"/>
      <c r="C94" s="38"/>
      <c r="D94" s="38"/>
      <c r="E94" s="39"/>
      <c r="F94" s="39"/>
      <c r="G94" s="39"/>
    </row>
    <row r="95" spans="1:7" ht="26.4" customHeight="1" x14ac:dyDescent="0.25">
      <c r="A95" s="40">
        <v>83</v>
      </c>
      <c r="B95" s="37"/>
      <c r="C95" s="38"/>
      <c r="D95" s="38"/>
      <c r="E95" s="39"/>
      <c r="F95" s="39"/>
      <c r="G95" s="39"/>
    </row>
    <row r="96" spans="1:7" ht="26.4" customHeight="1" x14ac:dyDescent="0.25">
      <c r="A96" s="40">
        <v>84</v>
      </c>
      <c r="B96" s="37"/>
      <c r="C96" s="38"/>
      <c r="D96" s="38"/>
      <c r="E96" s="39"/>
      <c r="F96" s="39"/>
      <c r="G96" s="39"/>
    </row>
    <row r="97" spans="1:7" ht="26.4" customHeight="1" x14ac:dyDescent="0.25">
      <c r="A97" s="40">
        <v>85</v>
      </c>
      <c r="B97" s="37"/>
      <c r="C97" s="38"/>
      <c r="D97" s="38"/>
      <c r="E97" s="39"/>
      <c r="F97" s="39"/>
      <c r="G97" s="39"/>
    </row>
    <row r="98" spans="1:7" ht="26.4" customHeight="1" x14ac:dyDescent="0.25">
      <c r="A98" s="40">
        <v>86</v>
      </c>
      <c r="B98" s="37"/>
      <c r="C98" s="38"/>
      <c r="D98" s="38"/>
      <c r="E98" s="39"/>
      <c r="F98" s="39"/>
      <c r="G98" s="39"/>
    </row>
    <row r="99" spans="1:7" ht="26.4" customHeight="1" x14ac:dyDescent="0.25">
      <c r="A99" s="40">
        <v>87</v>
      </c>
      <c r="B99" s="37"/>
      <c r="C99" s="38"/>
      <c r="D99" s="38"/>
      <c r="E99" s="39"/>
      <c r="F99" s="39"/>
      <c r="G99" s="39"/>
    </row>
    <row r="100" spans="1:7" ht="26.4" customHeight="1" x14ac:dyDescent="0.25">
      <c r="A100" s="40">
        <v>88</v>
      </c>
      <c r="B100" s="37"/>
      <c r="C100" s="38"/>
      <c r="D100" s="38"/>
      <c r="E100" s="39"/>
      <c r="F100" s="39"/>
      <c r="G100" s="39"/>
    </row>
    <row r="101" spans="1:7" ht="26.4" customHeight="1" x14ac:dyDescent="0.25">
      <c r="A101" s="40">
        <v>89</v>
      </c>
      <c r="B101" s="37"/>
      <c r="C101" s="38"/>
      <c r="D101" s="38"/>
      <c r="E101" s="39"/>
      <c r="F101" s="39"/>
      <c r="G101" s="39"/>
    </row>
    <row r="102" spans="1:7" ht="26.4" customHeight="1" x14ac:dyDescent="0.25">
      <c r="A102" s="40">
        <v>90</v>
      </c>
      <c r="B102" s="37"/>
      <c r="C102" s="38"/>
      <c r="D102" s="38"/>
      <c r="E102" s="39"/>
      <c r="F102" s="39"/>
      <c r="G102" s="39"/>
    </row>
    <row r="103" spans="1:7" ht="26.4" customHeight="1" x14ac:dyDescent="0.25">
      <c r="A103" s="40">
        <v>91</v>
      </c>
      <c r="B103" s="37"/>
      <c r="C103" s="38"/>
      <c r="D103" s="38"/>
      <c r="E103" s="39"/>
      <c r="F103" s="39"/>
      <c r="G103" s="39"/>
    </row>
    <row r="104" spans="1:7" ht="26.4" customHeight="1" x14ac:dyDescent="0.25">
      <c r="A104" s="40">
        <v>92</v>
      </c>
      <c r="B104" s="37"/>
      <c r="C104" s="38"/>
      <c r="D104" s="38"/>
      <c r="E104" s="39"/>
      <c r="F104" s="39"/>
      <c r="G104" s="39"/>
    </row>
    <row r="105" spans="1:7" ht="26.4" customHeight="1" x14ac:dyDescent="0.25">
      <c r="A105" s="40">
        <v>93</v>
      </c>
      <c r="B105" s="37"/>
      <c r="C105" s="38"/>
      <c r="D105" s="38"/>
      <c r="E105" s="39"/>
      <c r="F105" s="39"/>
      <c r="G105" s="39"/>
    </row>
    <row r="106" spans="1:7" ht="26.4" customHeight="1" x14ac:dyDescent="0.25">
      <c r="A106" s="40">
        <v>94</v>
      </c>
      <c r="B106" s="37"/>
      <c r="C106" s="38"/>
      <c r="D106" s="38"/>
      <c r="E106" s="39"/>
      <c r="F106" s="39"/>
      <c r="G106" s="39"/>
    </row>
    <row r="107" spans="1:7" ht="26.4" customHeight="1" x14ac:dyDescent="0.25">
      <c r="A107" s="40">
        <v>95</v>
      </c>
      <c r="B107" s="37"/>
      <c r="C107" s="38"/>
      <c r="D107" s="38"/>
      <c r="E107" s="39"/>
      <c r="F107" s="39"/>
      <c r="G107" s="39"/>
    </row>
    <row r="108" spans="1:7" ht="26.4" customHeight="1" x14ac:dyDescent="0.25">
      <c r="A108" s="40">
        <v>96</v>
      </c>
      <c r="B108" s="37"/>
      <c r="C108" s="38"/>
      <c r="D108" s="38"/>
      <c r="E108" s="39"/>
      <c r="F108" s="39"/>
      <c r="G108" s="39"/>
    </row>
    <row r="109" spans="1:7" ht="26.4" customHeight="1" x14ac:dyDescent="0.25">
      <c r="A109" s="40">
        <v>97</v>
      </c>
      <c r="B109" s="37"/>
      <c r="C109" s="38"/>
      <c r="D109" s="38"/>
      <c r="E109" s="39"/>
      <c r="F109" s="39"/>
      <c r="G109" s="39"/>
    </row>
    <row r="110" spans="1:7" ht="26.4" customHeight="1" x14ac:dyDescent="0.25">
      <c r="A110" s="40">
        <v>98</v>
      </c>
      <c r="B110" s="37"/>
      <c r="C110" s="38"/>
      <c r="D110" s="38"/>
      <c r="E110" s="39"/>
      <c r="F110" s="39"/>
      <c r="G110" s="39"/>
    </row>
    <row r="111" spans="1:7" ht="26.4" customHeight="1" x14ac:dyDescent="0.25">
      <c r="A111" s="40">
        <v>99</v>
      </c>
      <c r="B111" s="37"/>
      <c r="C111" s="38"/>
      <c r="D111" s="38"/>
      <c r="E111" s="39"/>
      <c r="F111" s="39"/>
      <c r="G111" s="39"/>
    </row>
    <row r="112" spans="1:7" ht="26.4" customHeight="1" x14ac:dyDescent="0.25">
      <c r="A112" s="40">
        <v>100</v>
      </c>
      <c r="B112" s="37"/>
      <c r="C112" s="38"/>
      <c r="D112" s="38"/>
      <c r="E112" s="39"/>
      <c r="F112" s="39"/>
      <c r="G112" s="39"/>
    </row>
    <row r="113" spans="1:7" ht="26.4" customHeight="1" x14ac:dyDescent="0.25">
      <c r="A113" s="40">
        <v>101</v>
      </c>
      <c r="B113" s="37"/>
      <c r="C113" s="38"/>
      <c r="D113" s="38"/>
      <c r="E113" s="39"/>
      <c r="F113" s="39"/>
      <c r="G113" s="39"/>
    </row>
    <row r="114" spans="1:7" ht="26.4" customHeight="1" x14ac:dyDescent="0.25">
      <c r="A114" s="40">
        <v>102</v>
      </c>
      <c r="B114" s="37"/>
      <c r="C114" s="38"/>
      <c r="D114" s="38"/>
      <c r="E114" s="39"/>
      <c r="F114" s="39"/>
      <c r="G114" s="39"/>
    </row>
    <row r="115" spans="1:7" ht="26.4" customHeight="1" x14ac:dyDescent="0.25">
      <c r="A115" s="40">
        <v>103</v>
      </c>
      <c r="B115" s="37"/>
      <c r="C115" s="38"/>
      <c r="D115" s="38"/>
      <c r="E115" s="39"/>
      <c r="F115" s="39"/>
      <c r="G115" s="39"/>
    </row>
    <row r="116" spans="1:7" ht="26.4" customHeight="1" x14ac:dyDescent="0.25">
      <c r="A116" s="40">
        <v>104</v>
      </c>
      <c r="B116" s="37"/>
      <c r="C116" s="38"/>
      <c r="D116" s="38"/>
      <c r="E116" s="39"/>
      <c r="F116" s="39"/>
      <c r="G116" s="39"/>
    </row>
    <row r="117" spans="1:7" ht="26.4" customHeight="1" x14ac:dyDescent="0.25">
      <c r="A117" s="40">
        <v>105</v>
      </c>
      <c r="B117" s="37"/>
      <c r="C117" s="38"/>
      <c r="D117" s="38"/>
      <c r="E117" s="39"/>
      <c r="F117" s="39"/>
      <c r="G117" s="39"/>
    </row>
    <row r="118" spans="1:7" ht="26.4" customHeight="1" x14ac:dyDescent="0.25">
      <c r="A118" s="40">
        <v>106</v>
      </c>
      <c r="B118" s="37"/>
      <c r="C118" s="38"/>
      <c r="D118" s="38"/>
      <c r="E118" s="39"/>
      <c r="F118" s="39"/>
      <c r="G118" s="39"/>
    </row>
    <row r="119" spans="1:7" ht="26.4" customHeight="1" x14ac:dyDescent="0.25">
      <c r="A119" s="40">
        <v>107</v>
      </c>
      <c r="B119" s="37"/>
      <c r="C119" s="38"/>
      <c r="D119" s="38"/>
      <c r="E119" s="39"/>
      <c r="F119" s="39"/>
      <c r="G119" s="39"/>
    </row>
    <row r="120" spans="1:7" ht="26.4" customHeight="1" x14ac:dyDescent="0.25">
      <c r="A120" s="40">
        <v>108</v>
      </c>
      <c r="B120" s="37"/>
      <c r="C120" s="38"/>
      <c r="D120" s="38"/>
      <c r="E120" s="39"/>
      <c r="F120" s="39"/>
      <c r="G120" s="39"/>
    </row>
    <row r="121" spans="1:7" ht="26.4" customHeight="1" x14ac:dyDescent="0.25">
      <c r="A121" s="40">
        <v>109</v>
      </c>
      <c r="B121" s="37"/>
      <c r="C121" s="38"/>
      <c r="D121" s="38"/>
      <c r="E121" s="39"/>
      <c r="F121" s="39"/>
      <c r="G121" s="39"/>
    </row>
    <row r="122" spans="1:7" ht="26.4" customHeight="1" x14ac:dyDescent="0.25">
      <c r="A122" s="40">
        <v>110</v>
      </c>
      <c r="B122" s="37"/>
      <c r="C122" s="38"/>
      <c r="D122" s="38"/>
      <c r="E122" s="39"/>
      <c r="F122" s="39"/>
      <c r="G122" s="39"/>
    </row>
    <row r="123" spans="1:7" ht="26.4" customHeight="1" x14ac:dyDescent="0.25">
      <c r="A123" s="40">
        <v>111</v>
      </c>
      <c r="B123" s="37"/>
      <c r="C123" s="38"/>
      <c r="D123" s="38"/>
      <c r="E123" s="39"/>
      <c r="F123" s="39"/>
      <c r="G123" s="39"/>
    </row>
    <row r="124" spans="1:7" ht="26.4" customHeight="1" x14ac:dyDescent="0.25">
      <c r="A124" s="40">
        <v>112</v>
      </c>
      <c r="B124" s="37"/>
      <c r="C124" s="38"/>
      <c r="D124" s="38"/>
      <c r="E124" s="39"/>
      <c r="F124" s="39"/>
      <c r="G124" s="39"/>
    </row>
    <row r="125" spans="1:7" ht="26.4" customHeight="1" x14ac:dyDescent="0.25">
      <c r="A125" s="40">
        <v>113</v>
      </c>
      <c r="B125" s="37"/>
      <c r="C125" s="38"/>
      <c r="D125" s="38"/>
      <c r="E125" s="39"/>
      <c r="F125" s="39"/>
      <c r="G125" s="39"/>
    </row>
    <row r="126" spans="1:7" ht="26.4" customHeight="1" x14ac:dyDescent="0.25">
      <c r="A126" s="40">
        <v>114</v>
      </c>
      <c r="B126" s="37"/>
      <c r="C126" s="38"/>
      <c r="D126" s="38"/>
      <c r="E126" s="39"/>
      <c r="F126" s="39"/>
      <c r="G126" s="39"/>
    </row>
    <row r="127" spans="1:7" ht="26.4" customHeight="1" x14ac:dyDescent="0.25">
      <c r="A127" s="40">
        <v>115</v>
      </c>
      <c r="B127" s="37"/>
      <c r="C127" s="38"/>
      <c r="D127" s="38"/>
      <c r="E127" s="39"/>
      <c r="F127" s="39"/>
      <c r="G127" s="39"/>
    </row>
    <row r="128" spans="1:7" ht="26.4" customHeight="1" x14ac:dyDescent="0.25">
      <c r="A128" s="40">
        <v>116</v>
      </c>
      <c r="B128" s="37"/>
      <c r="C128" s="38"/>
      <c r="D128" s="38"/>
      <c r="E128" s="39"/>
      <c r="F128" s="39"/>
      <c r="G128" s="39"/>
    </row>
    <row r="129" spans="1:7" ht="26.4" customHeight="1" x14ac:dyDescent="0.25">
      <c r="A129" s="40">
        <v>117</v>
      </c>
      <c r="B129" s="37"/>
      <c r="C129" s="38"/>
      <c r="D129" s="38"/>
      <c r="E129" s="39"/>
      <c r="F129" s="39"/>
      <c r="G129" s="39"/>
    </row>
    <row r="130" spans="1:7" ht="26.4" customHeight="1" x14ac:dyDescent="0.25">
      <c r="A130" s="40">
        <v>118</v>
      </c>
      <c r="B130" s="37"/>
      <c r="C130" s="38"/>
      <c r="D130" s="38"/>
      <c r="E130" s="39"/>
      <c r="F130" s="39"/>
      <c r="G130" s="39"/>
    </row>
    <row r="131" spans="1:7" ht="26.4" customHeight="1" x14ac:dyDescent="0.25">
      <c r="A131" s="40">
        <v>119</v>
      </c>
      <c r="B131" s="37"/>
      <c r="C131" s="38"/>
      <c r="D131" s="38"/>
      <c r="E131" s="39"/>
      <c r="F131" s="39"/>
      <c r="G131" s="39"/>
    </row>
    <row r="132" spans="1:7" ht="26.4" customHeight="1" x14ac:dyDescent="0.25">
      <c r="A132" s="40">
        <v>120</v>
      </c>
      <c r="B132" s="37"/>
      <c r="C132" s="38"/>
      <c r="D132" s="38"/>
      <c r="E132" s="39"/>
      <c r="F132" s="39"/>
      <c r="G132" s="39"/>
    </row>
  </sheetData>
  <sheetProtection algorithmName="SHA-512" hashValue="HzOTNEZbqJn2sftq8/Qa6VWvBSfpksDYtI7ggiBAlrsitUBiGy5GonuK1+/c+bQwcw+9Ewy0fzY/h5PNL2c8Qg==" saltValue="JIxTQ7CGzN5o23Uh02jqWg==" spinCount="100000" sheet="1" objects="1" scenarios="1" selectLockedCells="1"/>
  <mergeCells count="7">
    <mergeCell ref="A6:G7"/>
    <mergeCell ref="A4:G5"/>
    <mergeCell ref="A2:E2"/>
    <mergeCell ref="I2:S3"/>
    <mergeCell ref="I4:S12"/>
    <mergeCell ref="A9:G9"/>
    <mergeCell ref="E10:G10"/>
  </mergeCells>
  <phoneticPr fontId="2" type="noConversion"/>
  <conditionalFormatting sqref="B13:G132">
    <cfRule type="expression" dxfId="6" priority="1">
      <formula>$B13="falta"</formula>
    </cfRule>
    <cfRule type="expression" dxfId="5" priority="2">
      <formula>MOD(ROW(),2)=0</formula>
    </cfRule>
  </conditionalFormatting>
  <dataValidations count="1">
    <dataValidation type="list" allowBlank="1" showInputMessage="1" showErrorMessage="1" sqref="G13:G132" xr:uid="{5ABB35C6-F530-43DC-8D1E-DC43710CF581}">
      <formula1>categoria</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AB3E036-EEF1-429A-BCED-10ED2C6157BE}">
          <x14:formula1>
            <xm:f>dados!$E$2:$E$3</xm:f>
          </x14:formula1>
          <xm:sqref>F13:F132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B4AE4-19AA-4D48-A3E3-74D778043126}">
  <dimension ref="A1:U132"/>
  <sheetViews>
    <sheetView showGridLines="0" showRowColHeaders="0" topLeftCell="B1" zoomScale="85" zoomScaleNormal="85" workbookViewId="0">
      <pane ySplit="12" topLeftCell="A13" activePane="bottomLeft" state="frozen"/>
      <selection activeCell="B1" sqref="B1"/>
      <selection pane="bottomLeft" activeCell="B13" sqref="B13"/>
    </sheetView>
  </sheetViews>
  <sheetFormatPr defaultColWidth="0" defaultRowHeight="13.8" zeroHeight="1" x14ac:dyDescent="0.25"/>
  <cols>
    <col min="1" max="1" width="6.44140625" style="18" hidden="1" customWidth="1"/>
    <col min="2" max="2" width="6.44140625" style="18" customWidth="1"/>
    <col min="3" max="3" width="54.109375" style="18" customWidth="1"/>
    <col min="4" max="4" width="44.6640625" style="18" customWidth="1"/>
    <col min="5" max="5" width="21.6640625" style="18" customWidth="1"/>
    <col min="6" max="6" width="14.33203125" style="18" customWidth="1"/>
    <col min="7" max="7" width="13" style="18" customWidth="1"/>
    <col min="8" max="8" width="2" style="18" customWidth="1"/>
    <col min="9" max="9" width="19.77734375" style="18" bestFit="1" customWidth="1"/>
    <col min="10" max="10" width="2.77734375" style="18" customWidth="1"/>
    <col min="11" max="21" width="8.88671875" style="18" customWidth="1"/>
    <col min="22" max="16384" width="8.88671875" style="18" hidden="1"/>
  </cols>
  <sheetData>
    <row r="1" spans="1:21" ht="13.8" customHeight="1" x14ac:dyDescent="0.25"/>
    <row r="2" spans="1:21" ht="43.8" customHeight="1" x14ac:dyDescent="0.25">
      <c r="A2" s="338" t="s">
        <v>23</v>
      </c>
      <c r="B2" s="338"/>
      <c r="C2" s="338"/>
      <c r="D2" s="338"/>
      <c r="E2" s="338"/>
      <c r="F2" s="41"/>
      <c r="G2" s="42"/>
      <c r="H2" s="31"/>
      <c r="I2" s="339" t="s">
        <v>8</v>
      </c>
      <c r="J2" s="339"/>
      <c r="K2" s="339"/>
      <c r="L2" s="339"/>
      <c r="M2" s="339"/>
      <c r="N2" s="339"/>
      <c r="O2" s="339"/>
      <c r="P2" s="339"/>
      <c r="Q2" s="32"/>
      <c r="R2" s="32"/>
      <c r="S2" s="32"/>
      <c r="T2" s="32"/>
      <c r="U2" s="32"/>
    </row>
    <row r="3" spans="1:21" ht="13.8" customHeight="1" x14ac:dyDescent="0.25">
      <c r="I3" s="344" t="s">
        <v>26</v>
      </c>
      <c r="J3" s="344"/>
      <c r="K3" s="344"/>
      <c r="L3" s="344"/>
      <c r="M3" s="344"/>
      <c r="N3" s="344"/>
      <c r="O3" s="344"/>
      <c r="P3" s="344"/>
      <c r="Q3" s="32"/>
      <c r="R3" s="32"/>
      <c r="S3" s="32"/>
      <c r="T3" s="32"/>
      <c r="U3" s="32"/>
    </row>
    <row r="4" spans="1:21" ht="13.8" customHeight="1" x14ac:dyDescent="0.25">
      <c r="A4" s="345" t="s">
        <v>25</v>
      </c>
      <c r="B4" s="345"/>
      <c r="C4" s="345"/>
      <c r="D4" s="345"/>
      <c r="E4" s="345"/>
      <c r="F4" s="345"/>
      <c r="G4" s="345"/>
      <c r="I4" s="344"/>
      <c r="J4" s="344"/>
      <c r="K4" s="344"/>
      <c r="L4" s="344"/>
      <c r="M4" s="344"/>
      <c r="N4" s="344"/>
      <c r="O4" s="344"/>
      <c r="P4" s="344"/>
      <c r="Q4" s="32"/>
      <c r="R4" s="32"/>
      <c r="S4" s="32"/>
      <c r="T4" s="32"/>
      <c r="U4" s="32"/>
    </row>
    <row r="5" spans="1:21" ht="13.8" customHeight="1" x14ac:dyDescent="0.25">
      <c r="A5" s="345"/>
      <c r="B5" s="345"/>
      <c r="C5" s="345"/>
      <c r="D5" s="345"/>
      <c r="E5" s="345"/>
      <c r="F5" s="345"/>
      <c r="G5" s="345"/>
      <c r="I5" s="344"/>
      <c r="J5" s="344"/>
      <c r="K5" s="344"/>
      <c r="L5" s="344"/>
      <c r="M5" s="344"/>
      <c r="N5" s="344"/>
      <c r="O5" s="344"/>
      <c r="P5" s="344"/>
      <c r="Q5" s="32"/>
      <c r="R5" s="32"/>
      <c r="S5" s="32"/>
      <c r="T5" s="32"/>
      <c r="U5" s="32"/>
    </row>
    <row r="6" spans="1:21" ht="30.6" customHeight="1" x14ac:dyDescent="0.25">
      <c r="A6" s="346" t="s">
        <v>19</v>
      </c>
      <c r="B6" s="346"/>
      <c r="C6" s="346"/>
      <c r="D6" s="346"/>
      <c r="E6" s="346"/>
      <c r="F6" s="346"/>
      <c r="G6" s="346"/>
      <c r="I6" s="344"/>
      <c r="J6" s="344"/>
      <c r="K6" s="344"/>
      <c r="L6" s="344"/>
      <c r="M6" s="344"/>
      <c r="N6" s="344"/>
      <c r="O6" s="344"/>
      <c r="P6" s="344"/>
      <c r="Q6" s="32"/>
      <c r="R6" s="32"/>
      <c r="S6" s="32"/>
      <c r="T6" s="32"/>
      <c r="U6" s="32"/>
    </row>
    <row r="7" spans="1:21" ht="24" customHeight="1" x14ac:dyDescent="0.25">
      <c r="A7" s="346"/>
      <c r="B7" s="346"/>
      <c r="C7" s="346"/>
      <c r="D7" s="346"/>
      <c r="E7" s="346"/>
      <c r="F7" s="346"/>
      <c r="G7" s="346"/>
      <c r="I7" s="344"/>
      <c r="J7" s="344"/>
      <c r="K7" s="344"/>
      <c r="L7" s="344"/>
      <c r="M7" s="344"/>
      <c r="N7" s="344"/>
      <c r="O7" s="344"/>
      <c r="P7" s="344"/>
      <c r="Q7" s="32"/>
      <c r="R7" s="32"/>
      <c r="S7" s="32"/>
      <c r="T7" s="32"/>
      <c r="U7" s="32"/>
    </row>
    <row r="8" spans="1:21" ht="14.4" customHeight="1" thickBot="1" x14ac:dyDescent="0.3">
      <c r="A8" s="25" t="str">
        <f>menú!J11</f>
        <v>José Emanuel Rocha - 2011-2021</v>
      </c>
      <c r="B8" s="25" t="str">
        <f>menú!J11</f>
        <v>José Emanuel Rocha - 2011-2021</v>
      </c>
      <c r="C8" s="22"/>
      <c r="D8" s="22"/>
      <c r="E8" s="22"/>
      <c r="F8" s="22"/>
      <c r="I8" s="344"/>
      <c r="J8" s="344"/>
      <c r="K8" s="344"/>
      <c r="L8" s="344"/>
      <c r="M8" s="344"/>
      <c r="N8" s="344"/>
      <c r="O8" s="344"/>
      <c r="P8" s="344"/>
      <c r="Q8" s="32"/>
      <c r="R8" s="32"/>
      <c r="S8" s="32"/>
      <c r="T8" s="32"/>
      <c r="U8" s="32"/>
    </row>
    <row r="9" spans="1:21" ht="27.6" customHeight="1" x14ac:dyDescent="0.35">
      <c r="A9" s="341" t="str">
        <f>IF(menú!K4="","",menú!K4)</f>
        <v>1º encontro de ginástica</v>
      </c>
      <c r="B9" s="341"/>
      <c r="C9" s="341"/>
      <c r="D9" s="341"/>
      <c r="E9" s="341"/>
      <c r="F9" s="341"/>
      <c r="G9" s="341"/>
      <c r="I9" s="344"/>
      <c r="J9" s="344"/>
      <c r="K9" s="344"/>
      <c r="L9" s="344"/>
      <c r="M9" s="344"/>
      <c r="N9" s="344"/>
      <c r="O9" s="344"/>
      <c r="P9" s="344"/>
      <c r="Q9" s="32"/>
      <c r="R9" s="32"/>
      <c r="S9" s="32"/>
      <c r="T9" s="32"/>
      <c r="U9" s="32"/>
    </row>
    <row r="10" spans="1:21" ht="17.399999999999999" customHeight="1" thickBot="1" x14ac:dyDescent="0.4">
      <c r="A10" s="23"/>
      <c r="B10" s="23"/>
      <c r="C10" s="24"/>
      <c r="D10" s="24"/>
      <c r="E10" s="342">
        <f>IF(menú!C4="","",menú!C4)</f>
        <v>44562</v>
      </c>
      <c r="F10" s="342"/>
      <c r="G10" s="342"/>
      <c r="I10" s="344"/>
      <c r="J10" s="344"/>
      <c r="K10" s="344"/>
      <c r="L10" s="344"/>
      <c r="M10" s="344"/>
      <c r="N10" s="344"/>
      <c r="O10" s="344"/>
      <c r="P10" s="344"/>
      <c r="Q10" s="32"/>
      <c r="R10" s="32"/>
      <c r="S10" s="32"/>
      <c r="T10" s="32"/>
      <c r="U10" s="32"/>
    </row>
    <row r="11" spans="1:21" ht="9" customHeight="1" x14ac:dyDescent="0.4">
      <c r="C11" s="21"/>
      <c r="D11" s="22"/>
      <c r="E11" s="22"/>
      <c r="F11" s="22"/>
      <c r="I11" s="26"/>
      <c r="J11" s="28"/>
      <c r="K11" s="27"/>
      <c r="L11" s="27"/>
      <c r="M11" s="27"/>
      <c r="N11" s="27"/>
      <c r="O11" s="27"/>
      <c r="P11" s="27"/>
      <c r="Q11" s="27"/>
      <c r="R11" s="27"/>
      <c r="S11" s="27"/>
      <c r="T11" s="27"/>
      <c r="U11" s="27"/>
    </row>
    <row r="12" spans="1:21" ht="33" customHeight="1" x14ac:dyDescent="0.4">
      <c r="B12" s="19" t="s">
        <v>0</v>
      </c>
      <c r="C12" s="19" t="s">
        <v>1</v>
      </c>
      <c r="D12" s="19" t="s">
        <v>2</v>
      </c>
      <c r="E12" s="20" t="s">
        <v>3</v>
      </c>
      <c r="F12" s="20" t="s">
        <v>87</v>
      </c>
      <c r="G12" s="20" t="s">
        <v>86</v>
      </c>
      <c r="I12" s="43" t="s">
        <v>21</v>
      </c>
      <c r="J12" s="28"/>
      <c r="K12" s="343" t="s">
        <v>22</v>
      </c>
      <c r="L12" s="343"/>
      <c r="M12" s="343"/>
      <c r="N12" s="343"/>
      <c r="O12" s="343"/>
      <c r="P12" s="343"/>
      <c r="Q12" s="44"/>
      <c r="R12" s="44"/>
      <c r="S12" s="44"/>
      <c r="T12" s="44"/>
      <c r="U12" s="33"/>
    </row>
    <row r="13" spans="1:21" ht="27.6" customHeight="1" x14ac:dyDescent="0.4">
      <c r="A13" s="29">
        <v>1</v>
      </c>
      <c r="B13" s="37"/>
      <c r="C13" s="38"/>
      <c r="D13" s="38"/>
      <c r="E13" s="39"/>
      <c r="F13" s="39"/>
      <c r="G13" s="39"/>
      <c r="H13" s="116"/>
      <c r="I13" s="117">
        <f t="shared" ref="I13:I76" ca="1" si="0">RAND()</f>
        <v>0.22764208345118042</v>
      </c>
      <c r="J13" s="28"/>
      <c r="K13" s="343"/>
      <c r="L13" s="343"/>
      <c r="M13" s="343"/>
      <c r="N13" s="343"/>
      <c r="O13" s="343"/>
      <c r="P13" s="343"/>
      <c r="Q13" s="45"/>
      <c r="R13" s="45"/>
      <c r="S13" s="45"/>
      <c r="T13" s="45"/>
      <c r="U13" s="34"/>
    </row>
    <row r="14" spans="1:21" ht="27.6" customHeight="1" x14ac:dyDescent="0.4">
      <c r="A14" s="29">
        <v>2</v>
      </c>
      <c r="B14" s="37"/>
      <c r="C14" s="38"/>
      <c r="D14" s="38"/>
      <c r="E14" s="39"/>
      <c r="F14" s="39"/>
      <c r="G14" s="39"/>
      <c r="H14" s="116"/>
      <c r="I14" s="117">
        <f t="shared" ca="1" si="0"/>
        <v>0.77442032254607418</v>
      </c>
      <c r="J14" s="28"/>
      <c r="K14" s="343"/>
      <c r="L14" s="343"/>
      <c r="M14" s="343"/>
      <c r="N14" s="343"/>
      <c r="O14" s="343"/>
      <c r="P14" s="343"/>
      <c r="Q14" s="45"/>
      <c r="R14" s="45"/>
      <c r="S14" s="45"/>
      <c r="T14" s="45"/>
      <c r="U14" s="34"/>
    </row>
    <row r="15" spans="1:21" ht="27.6" customHeight="1" x14ac:dyDescent="0.4">
      <c r="A15" s="29">
        <v>3</v>
      </c>
      <c r="B15" s="37"/>
      <c r="C15" s="38"/>
      <c r="D15" s="38"/>
      <c r="E15" s="39"/>
      <c r="F15" s="39"/>
      <c r="G15" s="39"/>
      <c r="H15" s="116"/>
      <c r="I15" s="117">
        <f t="shared" ca="1" si="0"/>
        <v>0.83870095168806269</v>
      </c>
      <c r="J15" s="28"/>
      <c r="K15" s="343"/>
      <c r="L15" s="343"/>
      <c r="M15" s="343"/>
      <c r="N15" s="343"/>
      <c r="O15" s="343"/>
      <c r="P15" s="343"/>
      <c r="Q15" s="45"/>
      <c r="R15" s="45"/>
      <c r="S15" s="45"/>
      <c r="T15" s="45"/>
      <c r="U15" s="34"/>
    </row>
    <row r="16" spans="1:21" ht="27.6" customHeight="1" x14ac:dyDescent="0.4">
      <c r="A16" s="29">
        <v>4</v>
      </c>
      <c r="B16" s="37"/>
      <c r="C16" s="38"/>
      <c r="D16" s="38"/>
      <c r="E16" s="39"/>
      <c r="F16" s="39"/>
      <c r="G16" s="39"/>
      <c r="H16" s="116"/>
      <c r="I16" s="117">
        <f t="shared" ca="1" si="0"/>
        <v>0.53707361213942695</v>
      </c>
      <c r="J16" s="28"/>
      <c r="K16" s="343"/>
      <c r="L16" s="343"/>
      <c r="M16" s="343"/>
      <c r="N16" s="343"/>
      <c r="O16" s="343"/>
      <c r="P16" s="343"/>
      <c r="Q16" s="45"/>
      <c r="R16" s="45"/>
      <c r="S16" s="45"/>
      <c r="T16" s="45"/>
      <c r="U16" s="34"/>
    </row>
    <row r="17" spans="1:21" ht="27.6" customHeight="1" x14ac:dyDescent="0.4">
      <c r="A17" s="29">
        <v>5</v>
      </c>
      <c r="B17" s="37"/>
      <c r="C17" s="38"/>
      <c r="D17" s="38"/>
      <c r="E17" s="39"/>
      <c r="F17" s="39"/>
      <c r="G17" s="39"/>
      <c r="H17" s="116"/>
      <c r="I17" s="117">
        <f t="shared" ca="1" si="0"/>
        <v>7.1253344759274251E-2</v>
      </c>
      <c r="J17" s="28"/>
      <c r="K17" s="343"/>
      <c r="L17" s="343"/>
      <c r="M17" s="343"/>
      <c r="N17" s="343"/>
      <c r="O17" s="343"/>
      <c r="P17" s="343"/>
      <c r="Q17" s="45"/>
      <c r="R17" s="45"/>
      <c r="S17" s="45"/>
      <c r="T17" s="45"/>
      <c r="U17" s="34"/>
    </row>
    <row r="18" spans="1:21" ht="27.6" customHeight="1" x14ac:dyDescent="0.4">
      <c r="A18" s="29">
        <v>6</v>
      </c>
      <c r="B18" s="37"/>
      <c r="C18" s="38"/>
      <c r="D18" s="38"/>
      <c r="E18" s="39"/>
      <c r="F18" s="39"/>
      <c r="G18" s="39"/>
      <c r="H18" s="116"/>
      <c r="I18" s="117">
        <f t="shared" ca="1" si="0"/>
        <v>0.49291297530826539</v>
      </c>
      <c r="J18" s="28"/>
      <c r="K18" s="46"/>
      <c r="L18" s="46"/>
      <c r="M18" s="46"/>
      <c r="N18" s="46"/>
      <c r="O18" s="46"/>
      <c r="P18" s="46"/>
      <c r="Q18" s="45"/>
      <c r="R18" s="45"/>
      <c r="S18" s="45"/>
      <c r="T18" s="45"/>
      <c r="U18" s="34"/>
    </row>
    <row r="19" spans="1:21" ht="27.6" customHeight="1" x14ac:dyDescent="0.4">
      <c r="A19" s="29">
        <v>7</v>
      </c>
      <c r="B19" s="37"/>
      <c r="C19" s="38"/>
      <c r="D19" s="38"/>
      <c r="E19" s="39"/>
      <c r="F19" s="39"/>
      <c r="G19" s="39"/>
      <c r="H19" s="116"/>
      <c r="I19" s="117">
        <f t="shared" ca="1" si="0"/>
        <v>0.99246302803458164</v>
      </c>
      <c r="J19" s="28"/>
      <c r="K19" s="46"/>
      <c r="L19" s="46"/>
      <c r="M19" s="46"/>
      <c r="N19" s="46"/>
      <c r="O19" s="46"/>
      <c r="P19" s="46"/>
      <c r="Q19" s="45"/>
      <c r="R19" s="45"/>
      <c r="S19" s="45"/>
      <c r="T19" s="45"/>
      <c r="U19" s="34"/>
    </row>
    <row r="20" spans="1:21" ht="27.6" customHeight="1" x14ac:dyDescent="0.4">
      <c r="A20" s="29">
        <v>8</v>
      </c>
      <c r="B20" s="37"/>
      <c r="C20" s="38"/>
      <c r="D20" s="38"/>
      <c r="E20" s="39"/>
      <c r="F20" s="39"/>
      <c r="G20" s="39"/>
      <c r="H20" s="116"/>
      <c r="I20" s="117">
        <f t="shared" ca="1" si="0"/>
        <v>0.87332709946006237</v>
      </c>
      <c r="J20" s="28"/>
      <c r="K20" s="46"/>
      <c r="L20" s="46"/>
      <c r="M20" s="46"/>
      <c r="N20" s="46"/>
      <c r="O20" s="46"/>
      <c r="P20" s="46"/>
      <c r="Q20" s="45"/>
      <c r="R20" s="45"/>
      <c r="S20" s="45"/>
      <c r="T20" s="45"/>
      <c r="U20" s="34"/>
    </row>
    <row r="21" spans="1:21" ht="27.6" customHeight="1" x14ac:dyDescent="0.4">
      <c r="A21" s="29">
        <v>9</v>
      </c>
      <c r="B21" s="37"/>
      <c r="C21" s="38"/>
      <c r="D21" s="38"/>
      <c r="E21" s="39"/>
      <c r="F21" s="39"/>
      <c r="G21" s="39"/>
      <c r="H21" s="116"/>
      <c r="I21" s="117">
        <f t="shared" ca="1" si="0"/>
        <v>0.35172667760400145</v>
      </c>
      <c r="J21" s="28"/>
      <c r="K21" s="46"/>
      <c r="L21" s="46"/>
      <c r="M21" s="46"/>
      <c r="N21" s="46"/>
      <c r="O21" s="46"/>
      <c r="P21" s="46"/>
      <c r="Q21" s="45"/>
      <c r="R21" s="45"/>
      <c r="S21" s="45"/>
      <c r="T21" s="45"/>
      <c r="U21" s="34"/>
    </row>
    <row r="22" spans="1:21" ht="27.6" customHeight="1" x14ac:dyDescent="0.4">
      <c r="A22" s="29">
        <v>10</v>
      </c>
      <c r="B22" s="37"/>
      <c r="C22" s="38"/>
      <c r="D22" s="38"/>
      <c r="E22" s="39"/>
      <c r="F22" s="39"/>
      <c r="G22" s="39"/>
      <c r="H22" s="116"/>
      <c r="I22" s="117">
        <f t="shared" ca="1" si="0"/>
        <v>0.57803842122603755</v>
      </c>
      <c r="J22" s="28"/>
      <c r="K22" s="46"/>
      <c r="L22" s="46"/>
      <c r="M22" s="46"/>
      <c r="N22" s="46"/>
      <c r="O22" s="46"/>
      <c r="P22" s="46"/>
      <c r="Q22" s="46"/>
      <c r="R22" s="46"/>
      <c r="S22" s="46"/>
      <c r="T22" s="46"/>
      <c r="U22" s="35"/>
    </row>
    <row r="23" spans="1:21" ht="27.6" customHeight="1" x14ac:dyDescent="0.4">
      <c r="A23" s="29">
        <v>11</v>
      </c>
      <c r="B23" s="37"/>
      <c r="C23" s="38"/>
      <c r="D23" s="38"/>
      <c r="E23" s="39"/>
      <c r="F23" s="39"/>
      <c r="G23" s="39"/>
      <c r="H23" s="116"/>
      <c r="I23" s="117">
        <f t="shared" ca="1" si="0"/>
        <v>0.91887731328498301</v>
      </c>
      <c r="J23" s="28"/>
      <c r="K23" s="46"/>
      <c r="L23" s="46"/>
      <c r="M23" s="46"/>
      <c r="N23" s="46"/>
      <c r="O23" s="46"/>
      <c r="P23" s="46"/>
      <c r="Q23" s="46"/>
      <c r="R23" s="46"/>
      <c r="S23" s="46"/>
      <c r="T23" s="46"/>
      <c r="U23" s="35"/>
    </row>
    <row r="24" spans="1:21" ht="27.6" customHeight="1" x14ac:dyDescent="0.25">
      <c r="A24" s="29">
        <v>12</v>
      </c>
      <c r="B24" s="37"/>
      <c r="C24" s="38"/>
      <c r="D24" s="38"/>
      <c r="E24" s="39"/>
      <c r="F24" s="39"/>
      <c r="G24" s="39"/>
      <c r="H24" s="116"/>
      <c r="I24" s="117">
        <f t="shared" ca="1" si="0"/>
        <v>9.8834785919446722E-2</v>
      </c>
      <c r="K24" s="340" t="s">
        <v>24</v>
      </c>
      <c r="L24" s="340"/>
      <c r="M24" s="340"/>
      <c r="N24" s="340"/>
      <c r="O24" s="340"/>
      <c r="P24" s="340"/>
      <c r="Q24" s="340"/>
      <c r="R24" s="340"/>
      <c r="S24" s="340"/>
      <c r="T24" s="340"/>
      <c r="U24" s="36"/>
    </row>
    <row r="25" spans="1:21" ht="27.6" customHeight="1" x14ac:dyDescent="0.25">
      <c r="A25" s="29">
        <v>13</v>
      </c>
      <c r="B25" s="37"/>
      <c r="C25" s="38"/>
      <c r="D25" s="38"/>
      <c r="E25" s="39"/>
      <c r="F25" s="39"/>
      <c r="G25" s="39"/>
      <c r="H25" s="116"/>
      <c r="I25" s="117">
        <f t="shared" ca="1" si="0"/>
        <v>0.60103514529598057</v>
      </c>
      <c r="K25" s="340"/>
      <c r="L25" s="340"/>
      <c r="M25" s="340"/>
      <c r="N25" s="340"/>
      <c r="O25" s="340"/>
      <c r="P25" s="340"/>
      <c r="Q25" s="340"/>
      <c r="R25" s="340"/>
      <c r="S25" s="340"/>
      <c r="T25" s="340"/>
      <c r="U25" s="36"/>
    </row>
    <row r="26" spans="1:21" ht="27.6" customHeight="1" x14ac:dyDescent="0.25">
      <c r="A26" s="29">
        <v>14</v>
      </c>
      <c r="B26" s="37"/>
      <c r="C26" s="38"/>
      <c r="D26" s="38"/>
      <c r="E26" s="39"/>
      <c r="F26" s="39"/>
      <c r="G26" s="39"/>
      <c r="H26" s="116"/>
      <c r="I26" s="117">
        <f t="shared" ca="1" si="0"/>
        <v>0.80962765928245084</v>
      </c>
      <c r="K26" s="340"/>
      <c r="L26" s="340"/>
      <c r="M26" s="340"/>
      <c r="N26" s="340"/>
      <c r="O26" s="340"/>
      <c r="P26" s="340"/>
      <c r="Q26" s="340"/>
      <c r="R26" s="340"/>
      <c r="S26" s="340"/>
      <c r="T26" s="340"/>
      <c r="U26" s="36"/>
    </row>
    <row r="27" spans="1:21" ht="27.6" customHeight="1" x14ac:dyDescent="0.25">
      <c r="A27" s="29">
        <v>15</v>
      </c>
      <c r="B27" s="37"/>
      <c r="C27" s="38"/>
      <c r="D27" s="38"/>
      <c r="E27" s="39"/>
      <c r="F27" s="39"/>
      <c r="G27" s="39"/>
      <c r="H27" s="116"/>
      <c r="I27" s="117">
        <f t="shared" ca="1" si="0"/>
        <v>0.9247212193565959</v>
      </c>
      <c r="K27" s="47"/>
      <c r="L27" s="47"/>
      <c r="M27" s="47"/>
      <c r="N27" s="47"/>
      <c r="O27" s="47"/>
      <c r="P27" s="47"/>
      <c r="Q27" s="47"/>
      <c r="R27" s="47"/>
      <c r="S27" s="47"/>
      <c r="T27" s="47"/>
      <c r="U27" s="36"/>
    </row>
    <row r="28" spans="1:21" ht="27.6" customHeight="1" x14ac:dyDescent="0.25">
      <c r="A28" s="29">
        <v>16</v>
      </c>
      <c r="B28" s="37"/>
      <c r="C28" s="38"/>
      <c r="D28" s="38"/>
      <c r="E28" s="39"/>
      <c r="F28" s="39"/>
      <c r="G28" s="39"/>
      <c r="H28" s="116"/>
      <c r="I28" s="117">
        <f t="shared" ca="1" si="0"/>
        <v>0.23904601545376736</v>
      </c>
      <c r="K28" s="47"/>
      <c r="L28" s="47"/>
      <c r="M28" s="47"/>
      <c r="N28" s="47"/>
      <c r="O28" s="47"/>
      <c r="P28" s="47"/>
      <c r="Q28" s="47"/>
      <c r="R28" s="47"/>
      <c r="S28" s="47"/>
      <c r="T28" s="47"/>
      <c r="U28" s="36"/>
    </row>
    <row r="29" spans="1:21" ht="27.6" customHeight="1" x14ac:dyDescent="0.25">
      <c r="A29" s="29">
        <v>17</v>
      </c>
      <c r="B29" s="37"/>
      <c r="C29" s="38"/>
      <c r="D29" s="38"/>
      <c r="E29" s="39"/>
      <c r="F29" s="39"/>
      <c r="G29" s="39"/>
      <c r="H29" s="116"/>
      <c r="I29" s="117">
        <f t="shared" ca="1" si="0"/>
        <v>0.938013451546993</v>
      </c>
      <c r="K29" s="47"/>
      <c r="L29" s="47"/>
      <c r="M29" s="47"/>
      <c r="N29" s="47"/>
      <c r="O29" s="47"/>
      <c r="P29" s="47"/>
      <c r="Q29" s="47"/>
      <c r="R29" s="47"/>
      <c r="S29" s="47"/>
      <c r="T29" s="47"/>
      <c r="U29" s="36"/>
    </row>
    <row r="30" spans="1:21" ht="27.6" customHeight="1" x14ac:dyDescent="0.25">
      <c r="A30" s="29">
        <v>18</v>
      </c>
      <c r="B30" s="37"/>
      <c r="C30" s="38"/>
      <c r="D30" s="38"/>
      <c r="E30" s="39"/>
      <c r="F30" s="39"/>
      <c r="G30" s="39"/>
      <c r="H30" s="116"/>
      <c r="I30" s="117">
        <f t="shared" ca="1" si="0"/>
        <v>0.6594154417946726</v>
      </c>
      <c r="K30" s="47"/>
      <c r="L30" s="47"/>
      <c r="M30" s="47"/>
      <c r="N30" s="47"/>
      <c r="O30" s="47"/>
      <c r="P30" s="47"/>
      <c r="Q30" s="47"/>
      <c r="R30" s="47"/>
      <c r="S30" s="47"/>
      <c r="T30" s="47"/>
      <c r="U30" s="36"/>
    </row>
    <row r="31" spans="1:21" ht="27.6" customHeight="1" x14ac:dyDescent="0.25">
      <c r="A31" s="29">
        <v>19</v>
      </c>
      <c r="B31" s="37"/>
      <c r="C31" s="38"/>
      <c r="D31" s="38"/>
      <c r="E31" s="39"/>
      <c r="F31" s="39"/>
      <c r="G31" s="39"/>
      <c r="H31" s="116"/>
      <c r="I31" s="117">
        <f t="shared" ca="1" si="0"/>
        <v>0.31826066531306907</v>
      </c>
      <c r="K31" s="47"/>
      <c r="L31" s="47"/>
      <c r="M31" s="47"/>
      <c r="N31" s="47"/>
      <c r="O31" s="47"/>
      <c r="P31" s="47"/>
      <c r="Q31" s="47"/>
      <c r="R31" s="47"/>
      <c r="S31" s="47"/>
      <c r="T31" s="47"/>
      <c r="U31" s="36"/>
    </row>
    <row r="32" spans="1:21" ht="27.6" customHeight="1" x14ac:dyDescent="0.25">
      <c r="A32" s="29">
        <v>20</v>
      </c>
      <c r="B32" s="37"/>
      <c r="C32" s="38"/>
      <c r="D32" s="38"/>
      <c r="E32" s="39"/>
      <c r="F32" s="39"/>
      <c r="G32" s="39"/>
      <c r="H32" s="116"/>
      <c r="I32" s="117">
        <f t="shared" ca="1" si="0"/>
        <v>0.27387941487706191</v>
      </c>
      <c r="K32" s="47"/>
      <c r="L32" s="47"/>
      <c r="M32" s="47"/>
      <c r="N32" s="47"/>
      <c r="O32" s="47"/>
      <c r="P32" s="47"/>
      <c r="Q32" s="47"/>
      <c r="R32" s="47"/>
      <c r="S32" s="47"/>
      <c r="T32" s="47"/>
      <c r="U32" s="36"/>
    </row>
    <row r="33" spans="1:21" ht="27.6" customHeight="1" x14ac:dyDescent="0.25">
      <c r="A33" s="29">
        <v>21</v>
      </c>
      <c r="B33" s="37"/>
      <c r="C33" s="38"/>
      <c r="D33" s="38"/>
      <c r="E33" s="39"/>
      <c r="F33" s="39"/>
      <c r="G33" s="39"/>
      <c r="H33" s="116"/>
      <c r="I33" s="117">
        <f t="shared" ca="1" si="0"/>
        <v>0.37957895936859909</v>
      </c>
      <c r="K33" s="47"/>
      <c r="L33" s="47"/>
      <c r="M33" s="47"/>
      <c r="N33" s="47"/>
      <c r="O33" s="47"/>
      <c r="P33" s="47"/>
      <c r="Q33" s="47"/>
      <c r="R33" s="47"/>
      <c r="S33" s="47"/>
      <c r="T33" s="47"/>
      <c r="U33" s="36"/>
    </row>
    <row r="34" spans="1:21" ht="27.6" customHeight="1" x14ac:dyDescent="0.25">
      <c r="A34" s="29">
        <v>22</v>
      </c>
      <c r="B34" s="37"/>
      <c r="C34" s="38"/>
      <c r="D34" s="38"/>
      <c r="E34" s="39"/>
      <c r="F34" s="39"/>
      <c r="G34" s="39"/>
      <c r="H34" s="116"/>
      <c r="I34" s="117">
        <f t="shared" ca="1" si="0"/>
        <v>0.19792107676116955</v>
      </c>
    </row>
    <row r="35" spans="1:21" ht="27.6" customHeight="1" x14ac:dyDescent="0.25">
      <c r="A35" s="29">
        <v>23</v>
      </c>
      <c r="B35" s="37"/>
      <c r="C35" s="38"/>
      <c r="D35" s="38"/>
      <c r="E35" s="39"/>
      <c r="F35" s="39"/>
      <c r="G35" s="39"/>
      <c r="H35" s="116"/>
      <c r="I35" s="117">
        <f t="shared" ca="1" si="0"/>
        <v>0.88861173108283442</v>
      </c>
    </row>
    <row r="36" spans="1:21" ht="27.6" customHeight="1" x14ac:dyDescent="0.25">
      <c r="A36" s="29">
        <v>24</v>
      </c>
      <c r="B36" s="37"/>
      <c r="C36" s="38"/>
      <c r="D36" s="38"/>
      <c r="E36" s="39"/>
      <c r="F36" s="39"/>
      <c r="G36" s="39"/>
      <c r="H36" s="116"/>
      <c r="I36" s="117">
        <f t="shared" ca="1" si="0"/>
        <v>0.77187709790816661</v>
      </c>
    </row>
    <row r="37" spans="1:21" ht="27.6" customHeight="1" x14ac:dyDescent="0.25">
      <c r="A37" s="29">
        <v>25</v>
      </c>
      <c r="B37" s="37"/>
      <c r="C37" s="38"/>
      <c r="D37" s="38"/>
      <c r="E37" s="39"/>
      <c r="F37" s="39"/>
      <c r="G37" s="39"/>
      <c r="H37" s="116"/>
      <c r="I37" s="117">
        <f t="shared" ca="1" si="0"/>
        <v>0.21550341583040389</v>
      </c>
    </row>
    <row r="38" spans="1:21" ht="27.6" customHeight="1" x14ac:dyDescent="0.25">
      <c r="A38" s="29">
        <v>26</v>
      </c>
      <c r="B38" s="37"/>
      <c r="C38" s="38"/>
      <c r="D38" s="38"/>
      <c r="E38" s="39"/>
      <c r="F38" s="39"/>
      <c r="G38" s="39"/>
      <c r="H38" s="116"/>
      <c r="I38" s="117">
        <f t="shared" ca="1" si="0"/>
        <v>0.15930182121857883</v>
      </c>
    </row>
    <row r="39" spans="1:21" ht="27.6" customHeight="1" x14ac:dyDescent="0.25">
      <c r="A39" s="29">
        <v>27</v>
      </c>
      <c r="B39" s="37"/>
      <c r="C39" s="38"/>
      <c r="D39" s="38"/>
      <c r="E39" s="39"/>
      <c r="F39" s="39"/>
      <c r="G39" s="39"/>
      <c r="H39" s="116"/>
      <c r="I39" s="117">
        <f t="shared" ca="1" si="0"/>
        <v>0.56801780438963345</v>
      </c>
    </row>
    <row r="40" spans="1:21" ht="27.6" customHeight="1" x14ac:dyDescent="0.25">
      <c r="A40" s="29">
        <v>28</v>
      </c>
      <c r="B40" s="37"/>
      <c r="C40" s="38"/>
      <c r="D40" s="38"/>
      <c r="E40" s="39"/>
      <c r="F40" s="39"/>
      <c r="G40" s="39"/>
      <c r="H40" s="116"/>
      <c r="I40" s="117">
        <f t="shared" ca="1" si="0"/>
        <v>0.90535849928933232</v>
      </c>
    </row>
    <row r="41" spans="1:21" ht="27.6" customHeight="1" x14ac:dyDescent="0.25">
      <c r="A41" s="29">
        <v>29</v>
      </c>
      <c r="B41" s="37"/>
      <c r="C41" s="38"/>
      <c r="D41" s="38"/>
      <c r="E41" s="39"/>
      <c r="F41" s="39"/>
      <c r="G41" s="39"/>
      <c r="H41" s="116"/>
      <c r="I41" s="117">
        <f t="shared" ca="1" si="0"/>
        <v>0.84234350846823125</v>
      </c>
    </row>
    <row r="42" spans="1:21" ht="27.6" customHeight="1" x14ac:dyDescent="0.25">
      <c r="A42" s="29">
        <v>30</v>
      </c>
      <c r="B42" s="37"/>
      <c r="C42" s="38"/>
      <c r="D42" s="38"/>
      <c r="E42" s="39"/>
      <c r="F42" s="39"/>
      <c r="G42" s="39"/>
      <c r="H42" s="116"/>
      <c r="I42" s="117">
        <f t="shared" ca="1" si="0"/>
        <v>0.54629294780743898</v>
      </c>
    </row>
    <row r="43" spans="1:21" ht="27.6" customHeight="1" x14ac:dyDescent="0.25">
      <c r="A43" s="29">
        <v>31</v>
      </c>
      <c r="B43" s="37"/>
      <c r="C43" s="38"/>
      <c r="D43" s="38"/>
      <c r="E43" s="39"/>
      <c r="F43" s="39"/>
      <c r="G43" s="39"/>
      <c r="H43" s="116"/>
      <c r="I43" s="117">
        <f t="shared" ca="1" si="0"/>
        <v>0.25563774750339585</v>
      </c>
    </row>
    <row r="44" spans="1:21" ht="27.6" customHeight="1" x14ac:dyDescent="0.25">
      <c r="A44" s="29">
        <v>32</v>
      </c>
      <c r="B44" s="37"/>
      <c r="C44" s="38"/>
      <c r="D44" s="38"/>
      <c r="E44" s="39"/>
      <c r="F44" s="39"/>
      <c r="G44" s="39"/>
      <c r="H44" s="116"/>
      <c r="I44" s="117">
        <f t="shared" ca="1" si="0"/>
        <v>0.45607633319601593</v>
      </c>
    </row>
    <row r="45" spans="1:21" ht="27.6" customHeight="1" x14ac:dyDescent="0.25">
      <c r="A45" s="29">
        <v>33</v>
      </c>
      <c r="B45" s="37"/>
      <c r="C45" s="38"/>
      <c r="D45" s="38"/>
      <c r="E45" s="39"/>
      <c r="F45" s="39"/>
      <c r="G45" s="39"/>
      <c r="H45" s="116"/>
      <c r="I45" s="117">
        <f t="shared" ca="1" si="0"/>
        <v>4.3570429333321559E-2</v>
      </c>
    </row>
    <row r="46" spans="1:21" ht="27.6" customHeight="1" x14ac:dyDescent="0.25">
      <c r="A46" s="29">
        <v>34</v>
      </c>
      <c r="B46" s="37"/>
      <c r="C46" s="38"/>
      <c r="D46" s="38"/>
      <c r="E46" s="39"/>
      <c r="F46" s="39"/>
      <c r="G46" s="39"/>
      <c r="H46" s="116"/>
      <c r="I46" s="117">
        <f t="shared" ca="1" si="0"/>
        <v>0.21680840808689206</v>
      </c>
    </row>
    <row r="47" spans="1:21" ht="27.6" customHeight="1" x14ac:dyDescent="0.25">
      <c r="A47" s="29">
        <v>35</v>
      </c>
      <c r="B47" s="37"/>
      <c r="C47" s="38"/>
      <c r="D47" s="38"/>
      <c r="E47" s="39"/>
      <c r="F47" s="39"/>
      <c r="G47" s="39"/>
      <c r="H47" s="116"/>
      <c r="I47" s="117">
        <f t="shared" ca="1" si="0"/>
        <v>0.80186679320080867</v>
      </c>
    </row>
    <row r="48" spans="1:21" ht="27.6" customHeight="1" x14ac:dyDescent="0.25">
      <c r="A48" s="29">
        <v>36</v>
      </c>
      <c r="B48" s="37"/>
      <c r="C48" s="38"/>
      <c r="D48" s="38"/>
      <c r="E48" s="39"/>
      <c r="F48" s="39"/>
      <c r="G48" s="39"/>
      <c r="H48" s="116"/>
      <c r="I48" s="117">
        <f t="shared" ca="1" si="0"/>
        <v>0.55664899545848801</v>
      </c>
    </row>
    <row r="49" spans="1:9" ht="27.6" customHeight="1" x14ac:dyDescent="0.25">
      <c r="A49" s="29">
        <v>37</v>
      </c>
      <c r="B49" s="37"/>
      <c r="C49" s="38"/>
      <c r="D49" s="38"/>
      <c r="E49" s="39"/>
      <c r="F49" s="39"/>
      <c r="G49" s="39"/>
      <c r="H49" s="116"/>
      <c r="I49" s="117">
        <f t="shared" ca="1" si="0"/>
        <v>0.116639197625372</v>
      </c>
    </row>
    <row r="50" spans="1:9" ht="27.6" customHeight="1" x14ac:dyDescent="0.25">
      <c r="A50" s="29">
        <v>38</v>
      </c>
      <c r="B50" s="37"/>
      <c r="C50" s="38"/>
      <c r="D50" s="38"/>
      <c r="E50" s="39"/>
      <c r="F50" s="39"/>
      <c r="G50" s="39"/>
      <c r="H50" s="116"/>
      <c r="I50" s="117">
        <f t="shared" ca="1" si="0"/>
        <v>3.5257017815783609E-2</v>
      </c>
    </row>
    <row r="51" spans="1:9" ht="27.6" customHeight="1" x14ac:dyDescent="0.25">
      <c r="A51" s="29">
        <v>39</v>
      </c>
      <c r="B51" s="37"/>
      <c r="C51" s="38"/>
      <c r="D51" s="38"/>
      <c r="E51" s="39"/>
      <c r="F51" s="39"/>
      <c r="G51" s="39"/>
      <c r="H51" s="116"/>
      <c r="I51" s="117">
        <f t="shared" ca="1" si="0"/>
        <v>0.5117746209066224</v>
      </c>
    </row>
    <row r="52" spans="1:9" ht="27.6" customHeight="1" x14ac:dyDescent="0.25">
      <c r="A52" s="29">
        <v>40</v>
      </c>
      <c r="B52" s="37"/>
      <c r="C52" s="38"/>
      <c r="D52" s="38"/>
      <c r="E52" s="39"/>
      <c r="F52" s="39"/>
      <c r="G52" s="39"/>
      <c r="H52" s="116"/>
      <c r="I52" s="117">
        <f t="shared" ca="1" si="0"/>
        <v>0.34255263622147303</v>
      </c>
    </row>
    <row r="53" spans="1:9" ht="27.6" customHeight="1" x14ac:dyDescent="0.25">
      <c r="B53" s="37"/>
      <c r="C53" s="38"/>
      <c r="D53" s="38"/>
      <c r="E53" s="39"/>
      <c r="F53" s="39"/>
      <c r="G53" s="39"/>
      <c r="I53" s="117">
        <f t="shared" ca="1" si="0"/>
        <v>3.3325950061480425E-2</v>
      </c>
    </row>
    <row r="54" spans="1:9" ht="27.6" customHeight="1" x14ac:dyDescent="0.25">
      <c r="B54" s="37"/>
      <c r="C54" s="38"/>
      <c r="D54" s="38"/>
      <c r="E54" s="39"/>
      <c r="F54" s="39"/>
      <c r="G54" s="39"/>
      <c r="I54" s="117">
        <f t="shared" ca="1" si="0"/>
        <v>0.49193547457829734</v>
      </c>
    </row>
    <row r="55" spans="1:9" ht="27.6" customHeight="1" x14ac:dyDescent="0.25">
      <c r="B55" s="37"/>
      <c r="C55" s="38"/>
      <c r="D55" s="38"/>
      <c r="E55" s="39"/>
      <c r="F55" s="39"/>
      <c r="G55" s="39"/>
      <c r="I55" s="117">
        <f t="shared" ca="1" si="0"/>
        <v>0.22169744474007658</v>
      </c>
    </row>
    <row r="56" spans="1:9" ht="27.6" customHeight="1" x14ac:dyDescent="0.25">
      <c r="B56" s="37"/>
      <c r="C56" s="38"/>
      <c r="D56" s="38"/>
      <c r="E56" s="39"/>
      <c r="F56" s="39"/>
      <c r="G56" s="39"/>
      <c r="I56" s="117">
        <f t="shared" ca="1" si="0"/>
        <v>0.67476599353564692</v>
      </c>
    </row>
    <row r="57" spans="1:9" ht="27.6" customHeight="1" x14ac:dyDescent="0.25">
      <c r="B57" s="37"/>
      <c r="C57" s="38"/>
      <c r="D57" s="38"/>
      <c r="E57" s="39"/>
      <c r="F57" s="39"/>
      <c r="G57" s="39"/>
      <c r="I57" s="117">
        <f t="shared" ca="1" si="0"/>
        <v>0.72221959984803852</v>
      </c>
    </row>
    <row r="58" spans="1:9" ht="27.6" customHeight="1" x14ac:dyDescent="0.25">
      <c r="B58" s="37"/>
      <c r="C58" s="38"/>
      <c r="D58" s="38"/>
      <c r="E58" s="39"/>
      <c r="F58" s="39"/>
      <c r="G58" s="39"/>
      <c r="I58" s="117">
        <f t="shared" ca="1" si="0"/>
        <v>0.29571140480643154</v>
      </c>
    </row>
    <row r="59" spans="1:9" ht="27.6" customHeight="1" x14ac:dyDescent="0.25">
      <c r="B59" s="37"/>
      <c r="C59" s="38"/>
      <c r="D59" s="38"/>
      <c r="E59" s="39"/>
      <c r="F59" s="39"/>
      <c r="G59" s="39"/>
      <c r="I59" s="117">
        <f t="shared" ca="1" si="0"/>
        <v>0.90299674900564353</v>
      </c>
    </row>
    <row r="60" spans="1:9" ht="27.6" customHeight="1" x14ac:dyDescent="0.25">
      <c r="B60" s="37"/>
      <c r="C60" s="38"/>
      <c r="D60" s="38"/>
      <c r="E60" s="39"/>
      <c r="F60" s="39"/>
      <c r="G60" s="39"/>
      <c r="I60" s="117">
        <f t="shared" ca="1" si="0"/>
        <v>0.95924738385292829</v>
      </c>
    </row>
    <row r="61" spans="1:9" ht="27.6" customHeight="1" x14ac:dyDescent="0.25">
      <c r="B61" s="37"/>
      <c r="C61" s="38"/>
      <c r="D61" s="38"/>
      <c r="E61" s="39"/>
      <c r="F61" s="39"/>
      <c r="G61" s="39"/>
      <c r="I61" s="117">
        <f t="shared" ca="1" si="0"/>
        <v>6.9264010929986908E-2</v>
      </c>
    </row>
    <row r="62" spans="1:9" ht="27.6" customHeight="1" x14ac:dyDescent="0.25">
      <c r="B62" s="37"/>
      <c r="C62" s="38"/>
      <c r="D62" s="38"/>
      <c r="E62" s="39"/>
      <c r="F62" s="39"/>
      <c r="G62" s="39"/>
      <c r="I62" s="117">
        <f t="shared" ca="1" si="0"/>
        <v>0.35251374708992378</v>
      </c>
    </row>
    <row r="63" spans="1:9" ht="27.6" customHeight="1" x14ac:dyDescent="0.25">
      <c r="B63" s="37"/>
      <c r="C63" s="38"/>
      <c r="D63" s="38"/>
      <c r="E63" s="39"/>
      <c r="F63" s="39"/>
      <c r="G63" s="39"/>
      <c r="I63" s="117">
        <f t="shared" ca="1" si="0"/>
        <v>2.8102053663820237E-2</v>
      </c>
    </row>
    <row r="64" spans="1:9" ht="27.6" customHeight="1" x14ac:dyDescent="0.25">
      <c r="B64" s="37"/>
      <c r="C64" s="38"/>
      <c r="D64" s="38"/>
      <c r="E64" s="39"/>
      <c r="F64" s="39"/>
      <c r="G64" s="39"/>
      <c r="I64" s="117">
        <f t="shared" ca="1" si="0"/>
        <v>0.73126518501062454</v>
      </c>
    </row>
    <row r="65" spans="2:9" ht="27.6" customHeight="1" x14ac:dyDescent="0.25">
      <c r="B65" s="37"/>
      <c r="C65" s="38"/>
      <c r="D65" s="38"/>
      <c r="E65" s="39"/>
      <c r="F65" s="39"/>
      <c r="G65" s="39"/>
      <c r="I65" s="117">
        <f t="shared" ca="1" si="0"/>
        <v>0.35731630677690795</v>
      </c>
    </row>
    <row r="66" spans="2:9" ht="27.6" customHeight="1" x14ac:dyDescent="0.25">
      <c r="B66" s="37"/>
      <c r="C66" s="38"/>
      <c r="D66" s="38"/>
      <c r="E66" s="39"/>
      <c r="F66" s="39"/>
      <c r="G66" s="39"/>
      <c r="I66" s="117">
        <f t="shared" ca="1" si="0"/>
        <v>0.25969934434990494</v>
      </c>
    </row>
    <row r="67" spans="2:9" ht="27.6" customHeight="1" x14ac:dyDescent="0.25">
      <c r="B67" s="37"/>
      <c r="C67" s="38"/>
      <c r="D67" s="38"/>
      <c r="E67" s="39"/>
      <c r="F67" s="39"/>
      <c r="G67" s="39"/>
      <c r="I67" s="117">
        <f t="shared" ca="1" si="0"/>
        <v>0.48110380969390631</v>
      </c>
    </row>
    <row r="68" spans="2:9" ht="27.6" customHeight="1" x14ac:dyDescent="0.25">
      <c r="B68" s="37"/>
      <c r="C68" s="38"/>
      <c r="D68" s="38"/>
      <c r="E68" s="39"/>
      <c r="F68" s="39"/>
      <c r="G68" s="39"/>
      <c r="I68" s="117">
        <f t="shared" ca="1" si="0"/>
        <v>0.46111714994716091</v>
      </c>
    </row>
    <row r="69" spans="2:9" ht="27.6" customHeight="1" x14ac:dyDescent="0.25">
      <c r="B69" s="37"/>
      <c r="C69" s="38"/>
      <c r="D69" s="38"/>
      <c r="E69" s="39"/>
      <c r="F69" s="39"/>
      <c r="G69" s="39"/>
      <c r="I69" s="117">
        <f t="shared" ca="1" si="0"/>
        <v>1.3874490197879119E-2</v>
      </c>
    </row>
    <row r="70" spans="2:9" ht="27.6" customHeight="1" x14ac:dyDescent="0.25">
      <c r="B70" s="37"/>
      <c r="C70" s="38"/>
      <c r="D70" s="38"/>
      <c r="E70" s="39"/>
      <c r="F70" s="39"/>
      <c r="G70" s="39"/>
      <c r="I70" s="117">
        <f t="shared" ca="1" si="0"/>
        <v>0.31349517221274692</v>
      </c>
    </row>
    <row r="71" spans="2:9" ht="27.6" customHeight="1" x14ac:dyDescent="0.25">
      <c r="B71" s="37"/>
      <c r="C71" s="38"/>
      <c r="D71" s="38"/>
      <c r="E71" s="39"/>
      <c r="F71" s="39"/>
      <c r="G71" s="39"/>
      <c r="I71" s="117">
        <f t="shared" ca="1" si="0"/>
        <v>0.1724791904844547</v>
      </c>
    </row>
    <row r="72" spans="2:9" ht="27.6" customHeight="1" x14ac:dyDescent="0.25">
      <c r="B72" s="37"/>
      <c r="C72" s="38"/>
      <c r="D72" s="38"/>
      <c r="E72" s="39"/>
      <c r="F72" s="39"/>
      <c r="G72" s="39"/>
      <c r="I72" s="117">
        <f t="shared" ca="1" si="0"/>
        <v>0.63685454741507963</v>
      </c>
    </row>
    <row r="73" spans="2:9" ht="27.6" customHeight="1" x14ac:dyDescent="0.25">
      <c r="B73" s="37"/>
      <c r="C73" s="38"/>
      <c r="D73" s="38"/>
      <c r="E73" s="39"/>
      <c r="F73" s="39"/>
      <c r="G73" s="39"/>
      <c r="I73" s="117">
        <f t="shared" ca="1" si="0"/>
        <v>9.2820952675379043E-2</v>
      </c>
    </row>
    <row r="74" spans="2:9" ht="27.6" customHeight="1" x14ac:dyDescent="0.25">
      <c r="B74" s="37"/>
      <c r="C74" s="38"/>
      <c r="D74" s="38"/>
      <c r="E74" s="39"/>
      <c r="F74" s="39"/>
      <c r="G74" s="39"/>
      <c r="I74" s="117">
        <f t="shared" ca="1" si="0"/>
        <v>0.82043911545547232</v>
      </c>
    </row>
    <row r="75" spans="2:9" ht="27.6" customHeight="1" x14ac:dyDescent="0.25">
      <c r="B75" s="37"/>
      <c r="C75" s="38"/>
      <c r="D75" s="38"/>
      <c r="E75" s="39"/>
      <c r="F75" s="39"/>
      <c r="G75" s="39"/>
      <c r="I75" s="117">
        <f t="shared" ca="1" si="0"/>
        <v>0.65118666929641456</v>
      </c>
    </row>
    <row r="76" spans="2:9" ht="27.6" customHeight="1" x14ac:dyDescent="0.25">
      <c r="B76" s="37"/>
      <c r="C76" s="38"/>
      <c r="D76" s="38"/>
      <c r="E76" s="39"/>
      <c r="F76" s="39"/>
      <c r="G76" s="39"/>
      <c r="I76" s="117">
        <f t="shared" ca="1" si="0"/>
        <v>0.13442454187275299</v>
      </c>
    </row>
    <row r="77" spans="2:9" ht="27.6" customHeight="1" x14ac:dyDescent="0.25">
      <c r="B77" s="37"/>
      <c r="C77" s="38"/>
      <c r="D77" s="38"/>
      <c r="E77" s="39"/>
      <c r="F77" s="39"/>
      <c r="G77" s="39"/>
      <c r="I77" s="117">
        <f t="shared" ref="I77:I132" ca="1" si="1">RAND()</f>
        <v>2.1548561521325782E-2</v>
      </c>
    </row>
    <row r="78" spans="2:9" ht="27.6" customHeight="1" x14ac:dyDescent="0.25">
      <c r="B78" s="37"/>
      <c r="C78" s="38"/>
      <c r="D78" s="38"/>
      <c r="E78" s="39"/>
      <c r="F78" s="39"/>
      <c r="G78" s="39"/>
      <c r="I78" s="117">
        <f t="shared" ca="1" si="1"/>
        <v>7.7572409451442725E-2</v>
      </c>
    </row>
    <row r="79" spans="2:9" ht="27.6" customHeight="1" x14ac:dyDescent="0.25">
      <c r="B79" s="37"/>
      <c r="C79" s="38"/>
      <c r="D79" s="38"/>
      <c r="E79" s="39"/>
      <c r="F79" s="39"/>
      <c r="G79" s="39"/>
      <c r="I79" s="117">
        <f t="shared" ca="1" si="1"/>
        <v>0.50549619879926189</v>
      </c>
    </row>
    <row r="80" spans="2:9" ht="27.6" customHeight="1" x14ac:dyDescent="0.25">
      <c r="B80" s="37"/>
      <c r="C80" s="38"/>
      <c r="D80" s="38"/>
      <c r="E80" s="39"/>
      <c r="F80" s="39"/>
      <c r="G80" s="39"/>
      <c r="I80" s="117">
        <f t="shared" ca="1" si="1"/>
        <v>0.82096849656709159</v>
      </c>
    </row>
    <row r="81" spans="2:9" ht="27.6" customHeight="1" x14ac:dyDescent="0.25">
      <c r="B81" s="37"/>
      <c r="C81" s="38"/>
      <c r="D81" s="38"/>
      <c r="E81" s="39"/>
      <c r="F81" s="39"/>
      <c r="G81" s="39"/>
      <c r="I81" s="117">
        <f t="shared" ca="1" si="1"/>
        <v>0.74874429183291369</v>
      </c>
    </row>
    <row r="82" spans="2:9" ht="27.6" customHeight="1" x14ac:dyDescent="0.25">
      <c r="B82" s="37"/>
      <c r="C82" s="38"/>
      <c r="D82" s="38"/>
      <c r="E82" s="39"/>
      <c r="F82" s="39"/>
      <c r="G82" s="39"/>
      <c r="I82" s="117">
        <f t="shared" ca="1" si="1"/>
        <v>4.2823203945777988E-2</v>
      </c>
    </row>
    <row r="83" spans="2:9" ht="27.6" customHeight="1" x14ac:dyDescent="0.25">
      <c r="B83" s="37"/>
      <c r="C83" s="38"/>
      <c r="D83" s="38"/>
      <c r="E83" s="39"/>
      <c r="F83" s="39"/>
      <c r="G83" s="39"/>
      <c r="I83" s="117">
        <f t="shared" ca="1" si="1"/>
        <v>0.33074868529282819</v>
      </c>
    </row>
    <row r="84" spans="2:9" ht="27.6" customHeight="1" x14ac:dyDescent="0.25">
      <c r="B84" s="37"/>
      <c r="C84" s="38"/>
      <c r="D84" s="38"/>
      <c r="E84" s="39"/>
      <c r="F84" s="39"/>
      <c r="G84" s="39"/>
      <c r="I84" s="117">
        <f t="shared" ca="1" si="1"/>
        <v>0.86862461325358542</v>
      </c>
    </row>
    <row r="85" spans="2:9" ht="27.6" customHeight="1" x14ac:dyDescent="0.25">
      <c r="B85" s="37"/>
      <c r="C85" s="38"/>
      <c r="D85" s="38"/>
      <c r="E85" s="39"/>
      <c r="F85" s="39"/>
      <c r="G85" s="39"/>
      <c r="I85" s="117">
        <f t="shared" ca="1" si="1"/>
        <v>0.24760945297291803</v>
      </c>
    </row>
    <row r="86" spans="2:9" ht="27.6" customHeight="1" x14ac:dyDescent="0.25">
      <c r="B86" s="37"/>
      <c r="C86" s="38"/>
      <c r="D86" s="38"/>
      <c r="E86" s="39"/>
      <c r="F86" s="39"/>
      <c r="G86" s="39"/>
      <c r="I86" s="117">
        <f t="shared" ca="1" si="1"/>
        <v>0.13649551647038449</v>
      </c>
    </row>
    <row r="87" spans="2:9" ht="27.6" customHeight="1" x14ac:dyDescent="0.25">
      <c r="B87" s="37"/>
      <c r="C87" s="38"/>
      <c r="D87" s="38"/>
      <c r="E87" s="39"/>
      <c r="F87" s="39"/>
      <c r="G87" s="39"/>
      <c r="I87" s="117">
        <f t="shared" ca="1" si="1"/>
        <v>0.14082111835583933</v>
      </c>
    </row>
    <row r="88" spans="2:9" ht="27.6" customHeight="1" x14ac:dyDescent="0.25">
      <c r="B88" s="37"/>
      <c r="C88" s="38"/>
      <c r="D88" s="38"/>
      <c r="E88" s="39"/>
      <c r="F88" s="39"/>
      <c r="G88" s="39"/>
      <c r="I88" s="117">
        <f t="shared" ca="1" si="1"/>
        <v>0.48575002946904688</v>
      </c>
    </row>
    <row r="89" spans="2:9" ht="27.6" customHeight="1" x14ac:dyDescent="0.25">
      <c r="B89" s="37"/>
      <c r="C89" s="38"/>
      <c r="D89" s="38"/>
      <c r="E89" s="39"/>
      <c r="F89" s="39"/>
      <c r="G89" s="39"/>
      <c r="I89" s="117">
        <f t="shared" ca="1" si="1"/>
        <v>0.26341082351216027</v>
      </c>
    </row>
    <row r="90" spans="2:9" ht="27.6" customHeight="1" x14ac:dyDescent="0.25">
      <c r="B90" s="37"/>
      <c r="C90" s="38"/>
      <c r="D90" s="38"/>
      <c r="E90" s="39"/>
      <c r="F90" s="39"/>
      <c r="G90" s="39"/>
      <c r="I90" s="117">
        <f t="shared" ca="1" si="1"/>
        <v>0.96757732176958378</v>
      </c>
    </row>
    <row r="91" spans="2:9" ht="27.6" customHeight="1" x14ac:dyDescent="0.25">
      <c r="B91" s="37"/>
      <c r="C91" s="38"/>
      <c r="D91" s="38"/>
      <c r="E91" s="39"/>
      <c r="F91" s="39"/>
      <c r="G91" s="39"/>
      <c r="I91" s="117">
        <f t="shared" ca="1" si="1"/>
        <v>2.2951647039726297E-2</v>
      </c>
    </row>
    <row r="92" spans="2:9" ht="27.6" customHeight="1" x14ac:dyDescent="0.25">
      <c r="B92" s="37"/>
      <c r="C92" s="38"/>
      <c r="D92" s="38"/>
      <c r="E92" s="39"/>
      <c r="F92" s="39"/>
      <c r="G92" s="39"/>
      <c r="I92" s="117">
        <f t="shared" ca="1" si="1"/>
        <v>7.5392752442227096E-2</v>
      </c>
    </row>
    <row r="93" spans="2:9" ht="27.6" customHeight="1" x14ac:dyDescent="0.25">
      <c r="B93" s="37"/>
      <c r="C93" s="38"/>
      <c r="D93" s="38"/>
      <c r="E93" s="39"/>
      <c r="F93" s="39"/>
      <c r="G93" s="39"/>
      <c r="I93" s="117">
        <f t="shared" ca="1" si="1"/>
        <v>6.9159345259804827E-2</v>
      </c>
    </row>
    <row r="94" spans="2:9" ht="27.6" customHeight="1" x14ac:dyDescent="0.25">
      <c r="B94" s="37"/>
      <c r="C94" s="38"/>
      <c r="D94" s="38"/>
      <c r="E94" s="39"/>
      <c r="F94" s="39"/>
      <c r="G94" s="39"/>
      <c r="I94" s="117">
        <f t="shared" ca="1" si="1"/>
        <v>0.62408817898849689</v>
      </c>
    </row>
    <row r="95" spans="2:9" ht="27.6" customHeight="1" x14ac:dyDescent="0.25">
      <c r="B95" s="37"/>
      <c r="C95" s="38"/>
      <c r="D95" s="38"/>
      <c r="E95" s="39"/>
      <c r="F95" s="39"/>
      <c r="G95" s="39"/>
      <c r="I95" s="117">
        <f t="shared" ca="1" si="1"/>
        <v>0.5681222593057289</v>
      </c>
    </row>
    <row r="96" spans="2:9" ht="27.6" customHeight="1" x14ac:dyDescent="0.25">
      <c r="B96" s="37"/>
      <c r="C96" s="38"/>
      <c r="D96" s="38"/>
      <c r="E96" s="39"/>
      <c r="F96" s="39"/>
      <c r="G96" s="39"/>
      <c r="I96" s="117">
        <f t="shared" ca="1" si="1"/>
        <v>0.18361090323779128</v>
      </c>
    </row>
    <row r="97" spans="2:9" ht="27.6" customHeight="1" x14ac:dyDescent="0.25">
      <c r="B97" s="37"/>
      <c r="C97" s="38"/>
      <c r="D97" s="38"/>
      <c r="E97" s="39"/>
      <c r="F97" s="39"/>
      <c r="G97" s="39"/>
      <c r="I97" s="117">
        <f t="shared" ca="1" si="1"/>
        <v>0.56484588573583461</v>
      </c>
    </row>
    <row r="98" spans="2:9" ht="27.6" customHeight="1" x14ac:dyDescent="0.25">
      <c r="B98" s="37"/>
      <c r="C98" s="38"/>
      <c r="D98" s="38"/>
      <c r="E98" s="39"/>
      <c r="F98" s="39"/>
      <c r="G98" s="39"/>
      <c r="I98" s="117">
        <f t="shared" ca="1" si="1"/>
        <v>0.76886815494005956</v>
      </c>
    </row>
    <row r="99" spans="2:9" ht="27.6" customHeight="1" x14ac:dyDescent="0.25">
      <c r="B99" s="37"/>
      <c r="C99" s="38"/>
      <c r="D99" s="38"/>
      <c r="E99" s="39"/>
      <c r="F99" s="39"/>
      <c r="G99" s="39"/>
      <c r="I99" s="117">
        <f t="shared" ca="1" si="1"/>
        <v>0.63519698671517943</v>
      </c>
    </row>
    <row r="100" spans="2:9" ht="27.6" customHeight="1" x14ac:dyDescent="0.25">
      <c r="B100" s="37"/>
      <c r="C100" s="38"/>
      <c r="D100" s="38"/>
      <c r="E100" s="39"/>
      <c r="F100" s="39"/>
      <c r="G100" s="39"/>
      <c r="I100" s="117">
        <f t="shared" ca="1" si="1"/>
        <v>0.16864136239566108</v>
      </c>
    </row>
    <row r="101" spans="2:9" ht="27.6" customHeight="1" x14ac:dyDescent="0.25">
      <c r="B101" s="37"/>
      <c r="C101" s="38"/>
      <c r="D101" s="38"/>
      <c r="E101" s="39"/>
      <c r="F101" s="39"/>
      <c r="G101" s="39"/>
      <c r="I101" s="117">
        <f t="shared" ca="1" si="1"/>
        <v>0.42431442157122068</v>
      </c>
    </row>
    <row r="102" spans="2:9" ht="27.6" customHeight="1" x14ac:dyDescent="0.25">
      <c r="B102" s="37"/>
      <c r="C102" s="38"/>
      <c r="D102" s="38"/>
      <c r="E102" s="39"/>
      <c r="F102" s="39"/>
      <c r="G102" s="39"/>
      <c r="I102" s="117">
        <f t="shared" ca="1" si="1"/>
        <v>0.18561164497376959</v>
      </c>
    </row>
    <row r="103" spans="2:9" ht="27.6" customHeight="1" x14ac:dyDescent="0.25">
      <c r="B103" s="37"/>
      <c r="C103" s="38"/>
      <c r="D103" s="38"/>
      <c r="E103" s="39"/>
      <c r="F103" s="39"/>
      <c r="G103" s="39"/>
      <c r="I103" s="117">
        <f t="shared" ca="1" si="1"/>
        <v>0.70861592098538295</v>
      </c>
    </row>
    <row r="104" spans="2:9" ht="27.6" customHeight="1" x14ac:dyDescent="0.25">
      <c r="B104" s="37"/>
      <c r="C104" s="38"/>
      <c r="D104" s="38"/>
      <c r="E104" s="39"/>
      <c r="F104" s="39"/>
      <c r="G104" s="39"/>
      <c r="I104" s="117">
        <f t="shared" ca="1" si="1"/>
        <v>0.31810291625207365</v>
      </c>
    </row>
    <row r="105" spans="2:9" ht="27.6" customHeight="1" x14ac:dyDescent="0.25">
      <c r="B105" s="37"/>
      <c r="C105" s="38"/>
      <c r="D105" s="38"/>
      <c r="E105" s="39"/>
      <c r="F105" s="39"/>
      <c r="G105" s="39"/>
      <c r="I105" s="117">
        <f t="shared" ca="1" si="1"/>
        <v>0.80882744078859081</v>
      </c>
    </row>
    <row r="106" spans="2:9" ht="27.6" customHeight="1" x14ac:dyDescent="0.25">
      <c r="B106" s="37"/>
      <c r="C106" s="38"/>
      <c r="D106" s="38"/>
      <c r="E106" s="39"/>
      <c r="F106" s="39"/>
      <c r="G106" s="39"/>
      <c r="I106" s="117">
        <f t="shared" ca="1" si="1"/>
        <v>0.20193575509355854</v>
      </c>
    </row>
    <row r="107" spans="2:9" ht="27.6" customHeight="1" x14ac:dyDescent="0.25">
      <c r="B107" s="37"/>
      <c r="C107" s="38"/>
      <c r="D107" s="38"/>
      <c r="E107" s="39"/>
      <c r="F107" s="39"/>
      <c r="G107" s="39"/>
      <c r="I107" s="117">
        <f t="shared" ca="1" si="1"/>
        <v>0.10386156973079641</v>
      </c>
    </row>
    <row r="108" spans="2:9" ht="27.6" customHeight="1" x14ac:dyDescent="0.25">
      <c r="B108" s="37"/>
      <c r="C108" s="38"/>
      <c r="D108" s="38"/>
      <c r="E108" s="39"/>
      <c r="F108" s="39"/>
      <c r="G108" s="39"/>
      <c r="I108" s="117">
        <f t="shared" ca="1" si="1"/>
        <v>0.1984772088273381</v>
      </c>
    </row>
    <row r="109" spans="2:9" ht="27.6" customHeight="1" x14ac:dyDescent="0.25">
      <c r="B109" s="37"/>
      <c r="C109" s="38"/>
      <c r="D109" s="38"/>
      <c r="E109" s="39"/>
      <c r="F109" s="39"/>
      <c r="G109" s="39"/>
      <c r="I109" s="117">
        <f t="shared" ca="1" si="1"/>
        <v>0.91163507621225315</v>
      </c>
    </row>
    <row r="110" spans="2:9" ht="27.6" customHeight="1" x14ac:dyDescent="0.25">
      <c r="B110" s="37"/>
      <c r="C110" s="38"/>
      <c r="D110" s="38"/>
      <c r="E110" s="39"/>
      <c r="F110" s="39"/>
      <c r="G110" s="39"/>
      <c r="I110" s="117">
        <f t="shared" ca="1" si="1"/>
        <v>0.63086257859347439</v>
      </c>
    </row>
    <row r="111" spans="2:9" ht="27.6" customHeight="1" x14ac:dyDescent="0.25">
      <c r="B111" s="37"/>
      <c r="C111" s="38"/>
      <c r="D111" s="38"/>
      <c r="E111" s="39"/>
      <c r="F111" s="39"/>
      <c r="G111" s="39"/>
      <c r="I111" s="117">
        <f t="shared" ca="1" si="1"/>
        <v>0.16045534077069623</v>
      </c>
    </row>
    <row r="112" spans="2:9" ht="27.6" customHeight="1" x14ac:dyDescent="0.25">
      <c r="B112" s="37"/>
      <c r="C112" s="38"/>
      <c r="D112" s="38"/>
      <c r="E112" s="39"/>
      <c r="F112" s="39"/>
      <c r="G112" s="39"/>
      <c r="I112" s="117">
        <f t="shared" ca="1" si="1"/>
        <v>0.50633938378945931</v>
      </c>
    </row>
    <row r="113" spans="2:9" ht="27.6" customHeight="1" x14ac:dyDescent="0.25">
      <c r="B113" s="37"/>
      <c r="C113" s="38"/>
      <c r="D113" s="38"/>
      <c r="E113" s="39"/>
      <c r="F113" s="39"/>
      <c r="G113" s="39"/>
      <c r="I113" s="117">
        <f t="shared" ca="1" si="1"/>
        <v>0.53291867254064706</v>
      </c>
    </row>
    <row r="114" spans="2:9" ht="27.6" customHeight="1" x14ac:dyDescent="0.25">
      <c r="B114" s="37"/>
      <c r="C114" s="38"/>
      <c r="D114" s="38"/>
      <c r="E114" s="39"/>
      <c r="F114" s="39"/>
      <c r="G114" s="39"/>
      <c r="I114" s="117">
        <f t="shared" ca="1" si="1"/>
        <v>0.4698496601973029</v>
      </c>
    </row>
    <row r="115" spans="2:9" ht="27.6" customHeight="1" x14ac:dyDescent="0.25">
      <c r="B115" s="37"/>
      <c r="C115" s="38"/>
      <c r="D115" s="38"/>
      <c r="E115" s="39"/>
      <c r="F115" s="39"/>
      <c r="G115" s="39"/>
      <c r="I115" s="117">
        <f t="shared" ca="1" si="1"/>
        <v>0.43163048663132009</v>
      </c>
    </row>
    <row r="116" spans="2:9" ht="27.6" customHeight="1" x14ac:dyDescent="0.25">
      <c r="B116" s="37"/>
      <c r="C116" s="38"/>
      <c r="D116" s="38"/>
      <c r="E116" s="39"/>
      <c r="F116" s="39"/>
      <c r="G116" s="39"/>
      <c r="I116" s="117">
        <f t="shared" ca="1" si="1"/>
        <v>0.30892067246127664</v>
      </c>
    </row>
    <row r="117" spans="2:9" ht="27.6" customHeight="1" x14ac:dyDescent="0.25">
      <c r="B117" s="37"/>
      <c r="C117" s="38"/>
      <c r="D117" s="38"/>
      <c r="E117" s="39"/>
      <c r="F117" s="39"/>
      <c r="G117" s="39"/>
      <c r="I117" s="117">
        <f t="shared" ca="1" si="1"/>
        <v>0.76894415261445037</v>
      </c>
    </row>
    <row r="118" spans="2:9" ht="27.6" customHeight="1" x14ac:dyDescent="0.25">
      <c r="B118" s="37"/>
      <c r="C118" s="38"/>
      <c r="D118" s="38"/>
      <c r="E118" s="39"/>
      <c r="F118" s="39"/>
      <c r="G118" s="39"/>
      <c r="I118" s="117">
        <f t="shared" ca="1" si="1"/>
        <v>0.29508832088610493</v>
      </c>
    </row>
    <row r="119" spans="2:9" ht="27.6" customHeight="1" x14ac:dyDescent="0.25">
      <c r="B119" s="37"/>
      <c r="C119" s="38"/>
      <c r="D119" s="38"/>
      <c r="E119" s="39"/>
      <c r="F119" s="39"/>
      <c r="G119" s="39"/>
      <c r="I119" s="117">
        <f t="shared" ca="1" si="1"/>
        <v>0.78068852641054864</v>
      </c>
    </row>
    <row r="120" spans="2:9" ht="27.6" customHeight="1" x14ac:dyDescent="0.25">
      <c r="B120" s="37"/>
      <c r="C120" s="38"/>
      <c r="D120" s="38"/>
      <c r="E120" s="39"/>
      <c r="F120" s="39"/>
      <c r="G120" s="39"/>
      <c r="I120" s="117">
        <f t="shared" ca="1" si="1"/>
        <v>0.41999931903158771</v>
      </c>
    </row>
    <row r="121" spans="2:9" ht="27.6" customHeight="1" x14ac:dyDescent="0.25">
      <c r="B121" s="37"/>
      <c r="C121" s="38"/>
      <c r="D121" s="38"/>
      <c r="E121" s="39"/>
      <c r="F121" s="39"/>
      <c r="G121" s="39"/>
      <c r="I121" s="117">
        <f t="shared" ca="1" si="1"/>
        <v>0.49667632317528754</v>
      </c>
    </row>
    <row r="122" spans="2:9" ht="27.6" customHeight="1" x14ac:dyDescent="0.25">
      <c r="B122" s="37"/>
      <c r="C122" s="38"/>
      <c r="D122" s="38"/>
      <c r="E122" s="39"/>
      <c r="F122" s="39"/>
      <c r="G122" s="39"/>
      <c r="I122" s="117">
        <f t="shared" ca="1" si="1"/>
        <v>0.4722451246745144</v>
      </c>
    </row>
    <row r="123" spans="2:9" ht="27.6" customHeight="1" x14ac:dyDescent="0.25">
      <c r="B123" s="37"/>
      <c r="C123" s="38"/>
      <c r="D123" s="38"/>
      <c r="E123" s="39"/>
      <c r="F123" s="39"/>
      <c r="G123" s="39"/>
      <c r="I123" s="117">
        <f t="shared" ca="1" si="1"/>
        <v>0.10458438883296339</v>
      </c>
    </row>
    <row r="124" spans="2:9" ht="27.6" customHeight="1" x14ac:dyDescent="0.25">
      <c r="B124" s="37"/>
      <c r="C124" s="38"/>
      <c r="D124" s="38"/>
      <c r="E124" s="39"/>
      <c r="F124" s="39"/>
      <c r="G124" s="39"/>
      <c r="I124" s="117">
        <f t="shared" ca="1" si="1"/>
        <v>0.97692918736103618</v>
      </c>
    </row>
    <row r="125" spans="2:9" ht="27.6" customHeight="1" x14ac:dyDescent="0.25">
      <c r="B125" s="37"/>
      <c r="C125" s="38"/>
      <c r="D125" s="38"/>
      <c r="E125" s="39"/>
      <c r="F125" s="39"/>
      <c r="G125" s="39"/>
      <c r="I125" s="117">
        <f t="shared" ca="1" si="1"/>
        <v>0.69129160823908475</v>
      </c>
    </row>
    <row r="126" spans="2:9" ht="27.6" customHeight="1" x14ac:dyDescent="0.25">
      <c r="B126" s="37"/>
      <c r="C126" s="38"/>
      <c r="D126" s="38"/>
      <c r="E126" s="39"/>
      <c r="F126" s="39"/>
      <c r="G126" s="39"/>
      <c r="I126" s="117">
        <f t="shared" ca="1" si="1"/>
        <v>8.5004134068393133E-2</v>
      </c>
    </row>
    <row r="127" spans="2:9" ht="27.6" customHeight="1" x14ac:dyDescent="0.25">
      <c r="B127" s="37"/>
      <c r="C127" s="38"/>
      <c r="D127" s="38"/>
      <c r="E127" s="39"/>
      <c r="F127" s="39"/>
      <c r="G127" s="39"/>
      <c r="I127" s="117">
        <f t="shared" ca="1" si="1"/>
        <v>0.416067892013254</v>
      </c>
    </row>
    <row r="128" spans="2:9" ht="27.6" customHeight="1" x14ac:dyDescent="0.25">
      <c r="B128" s="37"/>
      <c r="C128" s="38"/>
      <c r="D128" s="38"/>
      <c r="E128" s="39"/>
      <c r="F128" s="39"/>
      <c r="G128" s="39"/>
      <c r="I128" s="117">
        <f t="shared" ca="1" si="1"/>
        <v>2.045487296543802E-2</v>
      </c>
    </row>
    <row r="129" spans="2:9" ht="27.6" customHeight="1" x14ac:dyDescent="0.25">
      <c r="B129" s="37"/>
      <c r="C129" s="38"/>
      <c r="D129" s="38"/>
      <c r="E129" s="39"/>
      <c r="F129" s="39"/>
      <c r="G129" s="39"/>
      <c r="I129" s="117">
        <f t="shared" ca="1" si="1"/>
        <v>0.74659581821184617</v>
      </c>
    </row>
    <row r="130" spans="2:9" ht="27.6" customHeight="1" x14ac:dyDescent="0.25">
      <c r="B130" s="37"/>
      <c r="C130" s="38"/>
      <c r="D130" s="38"/>
      <c r="E130" s="39"/>
      <c r="F130" s="39"/>
      <c r="G130" s="39"/>
      <c r="I130" s="117">
        <f t="shared" ca="1" si="1"/>
        <v>0.40500443197724334</v>
      </c>
    </row>
    <row r="131" spans="2:9" ht="27.6" customHeight="1" x14ac:dyDescent="0.25">
      <c r="B131" s="37"/>
      <c r="C131" s="38"/>
      <c r="D131" s="38"/>
      <c r="E131" s="39"/>
      <c r="F131" s="39"/>
      <c r="G131" s="39"/>
      <c r="I131" s="117">
        <f t="shared" ca="1" si="1"/>
        <v>0.17071732253946315</v>
      </c>
    </row>
    <row r="132" spans="2:9" ht="27.6" customHeight="1" x14ac:dyDescent="0.25">
      <c r="B132" s="37"/>
      <c r="C132" s="38"/>
      <c r="D132" s="38"/>
      <c r="E132" s="39"/>
      <c r="F132" s="39"/>
      <c r="G132" s="39"/>
      <c r="I132" s="117">
        <f t="shared" ca="1" si="1"/>
        <v>0.43808730468339252</v>
      </c>
    </row>
  </sheetData>
  <sheetProtection algorithmName="SHA-512" hashValue="D4Qox3tkWb+eMgAyOSX3IWEmJuUf/ULMtjVTqoXtPrKRVi8uM0myKSmhQpCmRIQSDsbzQG8QoMkox6oWOB3N/g==" saltValue="Vqov2HTixK65pwEe/kWQLg==" spinCount="100000" sheet="1" objects="1" scenarios="1" selectLockedCells="1" autoFilter="0"/>
  <autoFilter ref="B12:G12" xr:uid="{22CB4AE4-19AA-4D48-A3E3-74D778043126}"/>
  <mergeCells count="9">
    <mergeCell ref="K24:T26"/>
    <mergeCell ref="K12:P17"/>
    <mergeCell ref="I3:P10"/>
    <mergeCell ref="I2:P2"/>
    <mergeCell ref="A4:G5"/>
    <mergeCell ref="A6:G7"/>
    <mergeCell ref="A9:G9"/>
    <mergeCell ref="E10:G10"/>
    <mergeCell ref="A2:E2"/>
  </mergeCells>
  <phoneticPr fontId="2" type="noConversion"/>
  <conditionalFormatting sqref="A13:A52 I13:I132">
    <cfRule type="expression" dxfId="4" priority="6">
      <formula>MOD(ROW(),2)=0</formula>
    </cfRule>
  </conditionalFormatting>
  <conditionalFormatting sqref="B13:E132 G13:G132">
    <cfRule type="expression" dxfId="3" priority="3">
      <formula>$B13="falta"</formula>
    </cfRule>
    <cfRule type="expression" dxfId="2" priority="4">
      <formula>MOD(ROW(),2)=0</formula>
    </cfRule>
  </conditionalFormatting>
  <conditionalFormatting sqref="F13:F132">
    <cfRule type="expression" dxfId="1" priority="1">
      <formula>$B13="falta"</formula>
    </cfRule>
    <cfRule type="expression" dxfId="0" priority="2">
      <formula>MOD(ROW(),2)=0</formula>
    </cfRule>
  </conditionalFormatting>
  <dataValidations count="1">
    <dataValidation type="list" allowBlank="1" showInputMessage="1" showErrorMessage="1" sqref="G13:G132" xr:uid="{73E3D7FC-5F2C-4DE2-B47F-A060325D98AA}">
      <formula1>categoria</formula1>
    </dataValidation>
  </dataValidations>
  <pageMargins left="0.7" right="0.7" top="0.75" bottom="0.75" header="0.3" footer="0.3"/>
  <ignoredErrors>
    <ignoredError sqref="H19:I52 H13:I18" unlockedFormula="1"/>
  </ignoredErrors>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0CE0694-F4D5-493B-93C2-D713F2E9A19C}">
          <x14:formula1>
            <xm:f>dados!$E$2:$E$3</xm:f>
          </x14:formula1>
          <xm:sqref>F13:F132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5AA94-E00C-40DA-88B2-FC2297CCB035}">
  <dimension ref="B2:O25"/>
  <sheetViews>
    <sheetView workbookViewId="0">
      <selection activeCell="N2" sqref="N2"/>
    </sheetView>
  </sheetViews>
  <sheetFormatPr defaultRowHeight="14.4" x14ac:dyDescent="0.3"/>
  <sheetData>
    <row r="2" spans="2:15" x14ac:dyDescent="0.3">
      <c r="B2" t="s">
        <v>95</v>
      </c>
      <c r="D2" t="s">
        <v>123</v>
      </c>
      <c r="E2" t="s">
        <v>120</v>
      </c>
      <c r="F2" s="115" t="s">
        <v>36</v>
      </c>
      <c r="J2">
        <v>22</v>
      </c>
      <c r="K2">
        <v>11</v>
      </c>
      <c r="M2">
        <v>30</v>
      </c>
      <c r="N2">
        <v>60</v>
      </c>
      <c r="O2">
        <v>15</v>
      </c>
    </row>
    <row r="3" spans="2:15" x14ac:dyDescent="0.3">
      <c r="B3" t="s">
        <v>96</v>
      </c>
      <c r="D3" t="s">
        <v>122</v>
      </c>
      <c r="E3" t="s">
        <v>119</v>
      </c>
      <c r="F3" s="115" t="s">
        <v>37</v>
      </c>
      <c r="J3">
        <v>26</v>
      </c>
      <c r="K3">
        <v>13</v>
      </c>
      <c r="M3">
        <v>60</v>
      </c>
      <c r="O3">
        <v>25</v>
      </c>
    </row>
    <row r="4" spans="2:15" x14ac:dyDescent="0.3">
      <c r="F4" s="115" t="s">
        <v>38</v>
      </c>
      <c r="J4">
        <v>30</v>
      </c>
      <c r="K4">
        <v>15</v>
      </c>
    </row>
    <row r="5" spans="2:15" x14ac:dyDescent="0.3">
      <c r="F5" s="115" t="s">
        <v>39</v>
      </c>
      <c r="J5">
        <v>34</v>
      </c>
      <c r="K5">
        <v>17</v>
      </c>
    </row>
    <row r="6" spans="2:15" x14ac:dyDescent="0.3">
      <c r="F6" s="115" t="s">
        <v>40</v>
      </c>
      <c r="J6">
        <v>38</v>
      </c>
      <c r="K6">
        <v>19</v>
      </c>
    </row>
    <row r="7" spans="2:15" x14ac:dyDescent="0.3">
      <c r="F7" s="115" t="s">
        <v>41</v>
      </c>
    </row>
    <row r="8" spans="2:15" x14ac:dyDescent="0.3">
      <c r="F8" s="115" t="s">
        <v>42</v>
      </c>
    </row>
    <row r="9" spans="2:15" x14ac:dyDescent="0.3">
      <c r="F9" s="115" t="s">
        <v>43</v>
      </c>
    </row>
    <row r="10" spans="2:15" x14ac:dyDescent="0.3">
      <c r="F10" s="115" t="s">
        <v>44</v>
      </c>
    </row>
    <row r="11" spans="2:15" x14ac:dyDescent="0.3">
      <c r="F11" s="115" t="s">
        <v>45</v>
      </c>
    </row>
    <row r="12" spans="2:15" x14ac:dyDescent="0.3">
      <c r="F12" s="115" t="s">
        <v>46</v>
      </c>
    </row>
    <row r="13" spans="2:15" x14ac:dyDescent="0.3">
      <c r="F13" s="115" t="s">
        <v>47</v>
      </c>
    </row>
    <row r="14" spans="2:15" x14ac:dyDescent="0.3">
      <c r="F14" s="115" t="s">
        <v>48</v>
      </c>
    </row>
    <row r="15" spans="2:15" x14ac:dyDescent="0.3">
      <c r="F15" s="115" t="s">
        <v>49</v>
      </c>
    </row>
    <row r="16" spans="2:15" x14ac:dyDescent="0.3">
      <c r="F16" s="115" t="s">
        <v>50</v>
      </c>
    </row>
    <row r="17" spans="6:6" x14ac:dyDescent="0.3">
      <c r="F17" s="115" t="s">
        <v>51</v>
      </c>
    </row>
    <row r="18" spans="6:6" x14ac:dyDescent="0.3">
      <c r="F18" s="115" t="s">
        <v>52</v>
      </c>
    </row>
    <row r="19" spans="6:6" x14ac:dyDescent="0.3">
      <c r="F19" s="115" t="s">
        <v>15</v>
      </c>
    </row>
    <row r="20" spans="6:6" x14ac:dyDescent="0.3">
      <c r="F20" s="115" t="s">
        <v>53</v>
      </c>
    </row>
    <row r="21" spans="6:6" x14ac:dyDescent="0.3">
      <c r="F21" s="115" t="s">
        <v>54</v>
      </c>
    </row>
    <row r="22" spans="6:6" x14ac:dyDescent="0.3">
      <c r="F22" s="115" t="s">
        <v>55</v>
      </c>
    </row>
    <row r="23" spans="6:6" x14ac:dyDescent="0.3">
      <c r="F23" s="115" t="s">
        <v>56</v>
      </c>
    </row>
    <row r="24" spans="6:6" x14ac:dyDescent="0.3">
      <c r="F24" s="115" t="s">
        <v>57</v>
      </c>
    </row>
    <row r="25" spans="6:6" x14ac:dyDescent="0.3">
      <c r="F25" s="115" t="s">
        <v>58</v>
      </c>
    </row>
  </sheetData>
  <sheetProtection algorithmName="SHA-512" hashValue="6oIjk7vaByn7iEzlnt1VU2g4rimYzUpJLv3y8PK9dLDzp+sOFq6xtfg03DtdI4nTxHp20TgA+3Zk0uV+f88F1A==" saltValue="tx156wQ/SCaxGt0OP+76rw=="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F546C3AB2B3294FB8E05FFE80572211" ma:contentTypeVersion="8" ma:contentTypeDescription="Criar um novo documento." ma:contentTypeScope="" ma:versionID="dbcbb4eab202121661c07ad3058647d2">
  <xsd:schema xmlns:xsd="http://www.w3.org/2001/XMLSchema" xmlns:xs="http://www.w3.org/2001/XMLSchema" xmlns:p="http://schemas.microsoft.com/office/2006/metadata/properties" xmlns:ns2="9f946baf-b309-43aa-8ad6-eaacf945a3a5" targetNamespace="http://schemas.microsoft.com/office/2006/metadata/properties" ma:root="true" ma:fieldsID="298d085a34c0c8be02d61f6440a05194" ns2:_="">
    <xsd:import namespace="9f946baf-b309-43aa-8ad6-eaacf945a3a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946baf-b309-43aa-8ad6-eaacf945a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212A5EE-D28C-4C59-BFFD-A65694201DBB}">
  <ds:schemaRefs>
    <ds:schemaRef ds:uri="http://schemas.microsoft.com/sharepoint/v3/contenttype/forms"/>
  </ds:schemaRefs>
</ds:datastoreItem>
</file>

<file path=customXml/itemProps2.xml><?xml version="1.0" encoding="utf-8"?>
<ds:datastoreItem xmlns:ds="http://schemas.openxmlformats.org/officeDocument/2006/customXml" ds:itemID="{8B239FF8-04A7-454A-8C83-D357242D2126}">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53A4F5BE-58D1-4BF6-BDFB-7433C2C704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f946baf-b309-43aa-8ad6-eaacf945a3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9</vt:i4>
      </vt:variant>
      <vt:variant>
        <vt:lpstr>Intervalos com Nome</vt:lpstr>
      </vt:variant>
      <vt:variant>
        <vt:i4>11</vt:i4>
      </vt:variant>
    </vt:vector>
  </HeadingPairs>
  <TitlesOfParts>
    <vt:vector size="20" baseType="lpstr">
      <vt:lpstr>menú</vt:lpstr>
      <vt:lpstr>Relatório da competição</vt:lpstr>
      <vt:lpstr>fotos</vt:lpstr>
      <vt:lpstr>ajuizamento</vt:lpstr>
      <vt:lpstr>Classificação final</vt:lpstr>
      <vt:lpstr>quadro eletrónico</vt:lpstr>
      <vt:lpstr>ordem de passagem</vt:lpstr>
      <vt:lpstr>Ordenação</vt:lpstr>
      <vt:lpstr>dados</vt:lpstr>
      <vt:lpstr>ajuizamento!Área_de_Impressão</vt:lpstr>
      <vt:lpstr>'Classificação final'!Área_de_Impressão</vt:lpstr>
      <vt:lpstr>menú!Área_de_Impressão</vt:lpstr>
      <vt:lpstr>'Relatório da competição'!Área_de_Impressão</vt:lpstr>
      <vt:lpstr>categoria</vt:lpstr>
      <vt:lpstr>clde</vt:lpstr>
      <vt:lpstr>sexo</vt:lpstr>
      <vt:lpstr>tempo1</vt:lpstr>
      <vt:lpstr>tempo2</vt:lpstr>
      <vt:lpstr>tempo3</vt:lpstr>
      <vt:lpstr>'Classificação final'!Títulos_de_Impressão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Emanuel Rocha</dc:creator>
  <cp:lastModifiedBy>José Emanuel Rocha</cp:lastModifiedBy>
  <cp:lastPrinted>2022-01-09T11:53:18Z</cp:lastPrinted>
  <dcterms:created xsi:type="dcterms:W3CDTF">2022-01-04T12:26:48Z</dcterms:created>
  <dcterms:modified xsi:type="dcterms:W3CDTF">2022-01-09T12:41:47Z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0x0101008F546C3AB2B3294FB8E05FFE80572211</vt:lpwstr>
  </property>
</Properties>
</file>