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 - MIN-EDUC\2 - CNDG 2019-2020\2 - Cartas de competição\cartas de competição\cartas simplex\"/>
    </mc:Choice>
  </mc:AlternateContent>
  <xr:revisionPtr revIDLastSave="122" documentId="8_{00E5DED3-FB2C-4BCE-862C-78050E577DE5}" xr6:coauthVersionLast="45" xr6:coauthVersionMax="45" xr10:uidLastSave="{29778CA9-7194-4214-9273-C848773D20E3}"/>
  <bookViews>
    <workbookView xWindow="-108" yWindow="-108" windowWidth="23256" windowHeight="13176" tabRatio="0" xr2:uid="{00000000-000D-0000-FFFF-FFFF00000000}"/>
  </bookViews>
  <sheets>
    <sheet name="cartas de competição-artística" sheetId="1" r:id="rId1"/>
    <sheet name="Folha3" sheetId="7" state="hidden" r:id="rId2"/>
    <sheet name="Folha1" sheetId="6" state="hidden" r:id="rId3"/>
    <sheet name="Folha4" sheetId="5" state="hidden" r:id="rId4"/>
    <sheet name="Instruções" sheetId="2" r:id="rId5"/>
    <sheet name="Folha2" sheetId="4" state="hidden" r:id="rId6"/>
  </sheets>
  <definedNames>
    <definedName name="_xlnm._FilterDatabase" localSheetId="0" hidden="1">'cartas de competição-artística'!$L$4:$AH$7</definedName>
    <definedName name="aparelhos">Folha1!$E$2:$E$4</definedName>
    <definedName name="_xlnm.Print_Area" localSheetId="0">'cartas de competição-artística'!$H$4:$AL$61</definedName>
    <definedName name="encontros">Folha1!$I$2:$I$8</definedName>
    <definedName name="escalão">Folha1!$D$2:$D$4</definedName>
    <definedName name="escolas">Folha1!$A$2:$A$24</definedName>
    <definedName name="imagem">INDIRECT("Folha2!a"&amp;MATCH('cartas de competição-artística'!$F$19,lista,0))</definedName>
    <definedName name="imagem1">INDIRECT("Folha4!a"&amp;MATCH('cartas de competição-artística'!$F$36,lista,0))</definedName>
    <definedName name="imagem2">INDIRECT("Folha2!a"&amp;MATCH('cartas de competição-artística'!$F$57,lista,0))</definedName>
    <definedName name="imagem4">INDIRECT("Folha4!a"&amp;MATCH('cartas de competição-artística'!$F$38,lista,0))</definedName>
    <definedName name="imagem5">INDIRECT("Folha2!a"&amp;MATCH('cartas de competição-artística'!$F$54,lista,0))</definedName>
    <definedName name="imagem6">INDIRECT("Folha2!a"&amp;MATCH('cartas de competição-artística'!$F$56,lista,0))</definedName>
    <definedName name="lista">Folha2!$C$1:$C$57</definedName>
    <definedName name="nivel">Folha1!$F$2:$F$4</definedName>
    <definedName name="opçõesAB">Folha1!$G$2:$G$3</definedName>
    <definedName name="opçõesabc">Folha1!$H$2:$H$4</definedName>
    <definedName name="sexo">Folha1!$C$2:$C$3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53" i="1" l="1"/>
  <c r="A54" i="1" l="1"/>
  <c r="D54" i="1"/>
  <c r="A56" i="1"/>
  <c r="D56" i="1"/>
  <c r="J54" i="1"/>
  <c r="J49" i="1"/>
  <c r="J46" i="1"/>
  <c r="A52" i="1"/>
  <c r="X8" i="1" l="1"/>
  <c r="B54" i="1" l="1"/>
  <c r="C54" i="1"/>
  <c r="B56" i="1"/>
  <c r="C56" i="1"/>
  <c r="E56" i="1" s="1"/>
  <c r="F56" i="1" s="1"/>
  <c r="F60" i="1" s="1"/>
  <c r="AJ37" i="1"/>
  <c r="AJ20" i="1"/>
  <c r="E54" i="1" l="1"/>
  <c r="F54" i="1" s="1"/>
  <c r="F59" i="1" s="1"/>
  <c r="J37" i="1"/>
  <c r="J32" i="1"/>
  <c r="J29" i="1"/>
  <c r="AA48" i="1" l="1"/>
  <c r="AE13" i="1" l="1"/>
  <c r="AE46" i="1"/>
  <c r="AA13" i="1"/>
  <c r="AA46" i="1" l="1"/>
  <c r="B52" i="1" l="1"/>
  <c r="C57" i="1" s="1"/>
  <c r="C52" i="1"/>
  <c r="A10" i="4" l="1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1" i="4"/>
  <c r="A2" i="4"/>
  <c r="A3" i="4"/>
  <c r="A4" i="4"/>
  <c r="A5" i="4"/>
  <c r="A6" i="4"/>
  <c r="A7" i="4"/>
  <c r="A8" i="4"/>
  <c r="A9" i="4"/>
  <c r="W37" i="1"/>
  <c r="P37" i="1"/>
  <c r="A11" i="5"/>
  <c r="A10" i="5"/>
  <c r="A9" i="5"/>
  <c r="A8" i="5"/>
  <c r="A7" i="5"/>
  <c r="A6" i="5"/>
  <c r="A5" i="5"/>
  <c r="A4" i="5"/>
  <c r="A3" i="5"/>
  <c r="A2" i="5"/>
  <c r="A1" i="5"/>
  <c r="U53" i="1"/>
  <c r="B36" i="1"/>
  <c r="D52" i="1"/>
  <c r="U20" i="1"/>
  <c r="A38" i="1"/>
  <c r="A36" i="1"/>
  <c r="D38" i="1"/>
  <c r="C38" i="1"/>
  <c r="B38" i="1"/>
  <c r="B19" i="1"/>
  <c r="D36" i="1"/>
  <c r="C36" i="1"/>
  <c r="D19" i="1"/>
  <c r="C19" i="1"/>
  <c r="A19" i="1"/>
  <c r="U2" i="1"/>
  <c r="E38" i="1" l="1"/>
  <c r="F38" i="1" s="1"/>
  <c r="V37" i="1" s="1"/>
  <c r="E52" i="1"/>
  <c r="E57" i="1" s="1"/>
  <c r="E19" i="1"/>
  <c r="F19" i="1" s="1"/>
  <c r="T20" i="1" s="1"/>
  <c r="E36" i="1"/>
  <c r="F36" i="1" s="1"/>
  <c r="O37" i="1" s="1"/>
  <c r="F52" i="1" l="1"/>
  <c r="F58" i="1" l="1"/>
  <c r="F57" i="1"/>
  <c r="T5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José Emanuel Rocha</author>
    <author>Emanuel</author>
  </authors>
  <commentList>
    <comment ref="L2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Emanuel:</t>
        </r>
        <r>
          <rPr>
            <sz val="9"/>
            <color indexed="81"/>
            <rFont val="Tahoma"/>
            <family val="2"/>
          </rPr>
          <t xml:space="preserve">
No nivel 3, escolher o grau de dificuldade A ou B.
Apagar  em caso de nível 1 ou 2
</t>
        </r>
      </text>
    </comment>
    <comment ref="L3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Emanuel:
</t>
        </r>
        <r>
          <rPr>
            <sz val="9"/>
            <color indexed="81"/>
            <rFont val="Tahoma"/>
            <family val="2"/>
          </rPr>
          <t xml:space="preserve">No nivel 3, escolher o grau de dificuldade A, B ou B.
Apagar  em caso de nível 1 ou 2
</t>
        </r>
      </text>
    </comment>
    <comment ref="S3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Emanuel:</t>
        </r>
        <r>
          <rPr>
            <sz val="9"/>
            <color indexed="81"/>
            <rFont val="Tahoma"/>
            <family val="2"/>
          </rPr>
          <t xml:space="preserve">
No nivel 3, escolher o grau de dificuldade A,B ou B.
Apagar  em caso de nível 1 ou 2</t>
        </r>
      </text>
    </comment>
    <comment ref="L46" authorId="1" shapeId="0" xr:uid="{00000000-0006-0000-0000-000004000000}">
      <text>
        <r>
          <rPr>
            <b/>
            <sz val="14"/>
            <color indexed="81"/>
            <rFont val="Tahoma"/>
            <family val="2"/>
          </rPr>
          <t>Emanuel:</t>
        </r>
        <r>
          <rPr>
            <sz val="14"/>
            <color indexed="81"/>
            <rFont val="Tahoma"/>
            <family val="2"/>
          </rPr>
          <t xml:space="preserve">
escolher o aparelho facultativo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<sst xmlns="http://schemas.openxmlformats.org/spreadsheetml/2006/main" count="342" uniqueCount="229">
  <si>
    <t>PROVA</t>
  </si>
  <si>
    <t>DATA</t>
  </si>
  <si>
    <t>sexo</t>
  </si>
  <si>
    <t>Feminino</t>
  </si>
  <si>
    <t>Masculino</t>
  </si>
  <si>
    <t>escalão</t>
  </si>
  <si>
    <t>Infantis</t>
  </si>
  <si>
    <t>Iniciados</t>
  </si>
  <si>
    <t xml:space="preserve">Juvenis </t>
  </si>
  <si>
    <t>NÍVEL</t>
  </si>
  <si>
    <t>Nome do ginasta</t>
  </si>
  <si>
    <t>Factor de Avaliação</t>
  </si>
  <si>
    <t>Excelente</t>
  </si>
  <si>
    <t>Muito Bom</t>
  </si>
  <si>
    <t>Bom</t>
  </si>
  <si>
    <t>Fraco</t>
  </si>
  <si>
    <t>Recepção</t>
  </si>
  <si>
    <t>Total</t>
  </si>
  <si>
    <t>Correcção técnica</t>
  </si>
  <si>
    <t>Atitude Gímnica</t>
  </si>
  <si>
    <t>Ritmo de execução</t>
  </si>
  <si>
    <t>Coreografia/Fluidez</t>
  </si>
  <si>
    <t>Amplitude do salto</t>
  </si>
  <si>
    <t>Definição do execicio</t>
  </si>
  <si>
    <t>Execução Técnica</t>
  </si>
  <si>
    <t>Saltos</t>
  </si>
  <si>
    <t>Solo</t>
  </si>
  <si>
    <t>Trave</t>
  </si>
  <si>
    <t>Paralelas</t>
  </si>
  <si>
    <t>Suficiente</t>
  </si>
  <si>
    <t>Barra Fixa</t>
  </si>
  <si>
    <t>DEDUÇÕES</t>
  </si>
  <si>
    <t>Comportamento anti desportivo</t>
  </si>
  <si>
    <t>Ded.</t>
  </si>
  <si>
    <t>Nota Final do Ginasta</t>
  </si>
  <si>
    <t>Instruções</t>
  </si>
  <si>
    <t>figura 1</t>
  </si>
  <si>
    <t>figura 2</t>
  </si>
  <si>
    <t>figura 3</t>
  </si>
  <si>
    <t>figura 4</t>
  </si>
  <si>
    <t>figura 5</t>
  </si>
  <si>
    <t>figura 6</t>
  </si>
  <si>
    <t>figura 7</t>
  </si>
  <si>
    <t>figura 9</t>
  </si>
  <si>
    <t>figura 10</t>
  </si>
  <si>
    <t>figura 11</t>
  </si>
  <si>
    <t>figura 12</t>
  </si>
  <si>
    <t>figura 13</t>
  </si>
  <si>
    <t>figura 14</t>
  </si>
  <si>
    <t>figura 15</t>
  </si>
  <si>
    <t>figura 16</t>
  </si>
  <si>
    <t>figura 17</t>
  </si>
  <si>
    <t>figura 18</t>
  </si>
  <si>
    <t>figura 19</t>
  </si>
  <si>
    <t>figura 20</t>
  </si>
  <si>
    <t>figura 21</t>
  </si>
  <si>
    <t>figura 22</t>
  </si>
  <si>
    <t>figura 23</t>
  </si>
  <si>
    <t>figura 24</t>
  </si>
  <si>
    <t>figura 8</t>
  </si>
  <si>
    <t>Tocar, agarrar o aparelho</t>
  </si>
  <si>
    <t>Quedas</t>
  </si>
  <si>
    <t>cont</t>
  </si>
  <si>
    <t>ded.</t>
  </si>
  <si>
    <t>Paragens obrigatórias &lt;1 seg.</t>
  </si>
  <si>
    <t>Paragens obrigatórias  1 seg.</t>
  </si>
  <si>
    <t>Assi. verbais/gestuais</t>
  </si>
  <si>
    <t>valor</t>
  </si>
  <si>
    <t>1 pts</t>
  </si>
  <si>
    <t>2 pts</t>
  </si>
  <si>
    <t>5 pts</t>
  </si>
  <si>
    <t>0,2 pts</t>
  </si>
  <si>
    <t>0,4 pts</t>
  </si>
  <si>
    <t>0,3 pts</t>
  </si>
  <si>
    <t>0,5 pts</t>
  </si>
  <si>
    <t>Nota
 Final</t>
  </si>
  <si>
    <t>Intervenção/ajudas</t>
  </si>
  <si>
    <t>CLDE</t>
  </si>
  <si>
    <t>1º Salto</t>
  </si>
  <si>
    <t>2º Salto</t>
  </si>
  <si>
    <t>2,5 (EXE)</t>
  </si>
  <si>
    <t>2 (MB)</t>
  </si>
  <si>
    <t>1,5 (B)</t>
  </si>
  <si>
    <t>1 (SUF)</t>
  </si>
  <si>
    <t>0,5 (F)</t>
  </si>
  <si>
    <t>Salto 1</t>
  </si>
  <si>
    <t>Salto 2</t>
  </si>
  <si>
    <t>Saída do praticável</t>
  </si>
  <si>
    <t>Desequilibrio</t>
  </si>
  <si>
    <t>Execução elementos suplementares</t>
  </si>
  <si>
    <t>0,1 pts</t>
  </si>
  <si>
    <t>ESCOLA</t>
  </si>
  <si>
    <t>Ordem
de passagem</t>
  </si>
  <si>
    <t>A</t>
  </si>
  <si>
    <t>B</t>
  </si>
  <si>
    <t>C</t>
  </si>
  <si>
    <t>Nivel</t>
  </si>
  <si>
    <t>Genero</t>
  </si>
  <si>
    <t>Opção</t>
  </si>
  <si>
    <t>aparelho</t>
  </si>
  <si>
    <t>3.1.1.1</t>
  </si>
  <si>
    <t>3.1.1.2</t>
  </si>
  <si>
    <t>3.1.2.1</t>
  </si>
  <si>
    <t>3.1.2.2</t>
  </si>
  <si>
    <t>3.1.3.1</t>
  </si>
  <si>
    <t>3.1.3.2</t>
  </si>
  <si>
    <t>3.2.1.1</t>
  </si>
  <si>
    <t>3.2.1.2</t>
  </si>
  <si>
    <t>3.2.3.1</t>
  </si>
  <si>
    <t>3.2.3.2</t>
  </si>
  <si>
    <t>1.1.1.0</t>
  </si>
  <si>
    <t>1.1.3.0</t>
  </si>
  <si>
    <t>1.1.2.0</t>
  </si>
  <si>
    <t>1.2.1.0</t>
  </si>
  <si>
    <t>1.2.4.0</t>
  </si>
  <si>
    <t>1.1.4.0</t>
  </si>
  <si>
    <t>3.2.5.1</t>
  </si>
  <si>
    <t>3.2.5.2</t>
  </si>
  <si>
    <t>1.2.3.0</t>
  </si>
  <si>
    <t>1.2.5.0</t>
  </si>
  <si>
    <t>2.1.1.0</t>
  </si>
  <si>
    <t>2.1.4.0</t>
  </si>
  <si>
    <t>2.1.3.0</t>
  </si>
  <si>
    <t>2.1.2.0</t>
  </si>
  <si>
    <t>2.2.1.0</t>
  </si>
  <si>
    <t>2.2.4.0</t>
  </si>
  <si>
    <t>2.2.3.0</t>
  </si>
  <si>
    <t>2.2.5.0</t>
  </si>
  <si>
    <t>figura 25</t>
  </si>
  <si>
    <t>figura 26</t>
  </si>
  <si>
    <t>figura 27</t>
  </si>
  <si>
    <t>figura 28</t>
  </si>
  <si>
    <t>2 -Ao prencher o cabeçalho (Nível 1 ou 2, género e escalão) os exercicios obrigatórios aparecem automaticamente.</t>
  </si>
  <si>
    <t>5 - Entregar as cartas devidamente preenchidas e recortadas, aquando da chegada da delegação ao pavilhão.</t>
  </si>
  <si>
    <t>Género</t>
  </si>
  <si>
    <t>EBS Fontes Pereira de Melo</t>
  </si>
  <si>
    <t>Dific. Proposta</t>
  </si>
  <si>
    <t>Dific. Realizada</t>
  </si>
  <si>
    <t>Ded 1</t>
  </si>
  <si>
    <t>Ded 2</t>
  </si>
  <si>
    <t>3.1.4.1</t>
  </si>
  <si>
    <t>3.1.4.2</t>
  </si>
  <si>
    <t>3.1.4.3</t>
  </si>
  <si>
    <t>3.2.4.1</t>
  </si>
  <si>
    <t>3.2.4.2</t>
  </si>
  <si>
    <t>3.2.4.3</t>
  </si>
  <si>
    <t>Figura 11</t>
  </si>
  <si>
    <t>Figura 12</t>
  </si>
  <si>
    <t>Figura 13</t>
  </si>
  <si>
    <t>Figura 14</t>
  </si>
  <si>
    <t>Figura 15</t>
  </si>
  <si>
    <t>Figura 16</t>
  </si>
  <si>
    <t>Figura 17</t>
  </si>
  <si>
    <t>Figura 18</t>
  </si>
  <si>
    <t>Figura 19</t>
  </si>
  <si>
    <t>Figura 20</t>
  </si>
  <si>
    <t>Figura 21</t>
  </si>
  <si>
    <t>Figura 22</t>
  </si>
  <si>
    <t>Figura 23</t>
  </si>
  <si>
    <t>Figura 24</t>
  </si>
  <si>
    <t>Figura 25</t>
  </si>
  <si>
    <t>Figura 26</t>
  </si>
  <si>
    <t>Figura 27</t>
  </si>
  <si>
    <t>Figura 28</t>
  </si>
  <si>
    <t>Figura 29</t>
  </si>
  <si>
    <t>Figura 30</t>
  </si>
  <si>
    <t>Figura 31</t>
  </si>
  <si>
    <t>Figura 32</t>
  </si>
  <si>
    <t>Figura 33</t>
  </si>
  <si>
    <t>Figura 34</t>
  </si>
  <si>
    <t>Figura 35</t>
  </si>
  <si>
    <t>Figura 36</t>
  </si>
  <si>
    <t>Figura 37</t>
  </si>
  <si>
    <t>Figura 38</t>
  </si>
  <si>
    <t>Figura 39</t>
  </si>
  <si>
    <t>Figura 40</t>
  </si>
  <si>
    <t>Figura 41</t>
  </si>
  <si>
    <t>Figura 42</t>
  </si>
  <si>
    <t>Figura 43</t>
  </si>
  <si>
    <t>Figura 44</t>
  </si>
  <si>
    <t>Figura 45</t>
  </si>
  <si>
    <t>Figura 46</t>
  </si>
  <si>
    <t>Figura 47</t>
  </si>
  <si>
    <t>GINÁSTICA ARTÍSTICA
Carta de Competição</t>
  </si>
  <si>
    <t>3 - No nível 3 têm de escolher no filtro o grau de dificuldade de execução (A, B, C) para que as figuras surjam na carta de competição.
     Caso tenham colocado um grau de dificuldade e mudem de nível (1, 2), têm de fazer "delete" ao grau de dificuldade, para que as figuras de nível 1 e 2 apareçam.</t>
  </si>
  <si>
    <t>Notas</t>
  </si>
  <si>
    <t>salto 1</t>
  </si>
  <si>
    <t>salto 2</t>
  </si>
  <si>
    <t>EB Esc. António Fernandes Sá</t>
  </si>
  <si>
    <t>EB Júlio Dinis</t>
  </si>
  <si>
    <t>EBS Canelas</t>
  </si>
  <si>
    <t>EBS Levante da Maia</t>
  </si>
  <si>
    <t>Ext. Liceal Paulo VI</t>
  </si>
  <si>
    <t>ES D. Dinis</t>
  </si>
  <si>
    <t>escolas</t>
  </si>
  <si>
    <t>1º encontro</t>
  </si>
  <si>
    <t>2º encontro</t>
  </si>
  <si>
    <t>3º encontro</t>
  </si>
  <si>
    <t>4º encontro</t>
  </si>
  <si>
    <t>Chefe de Painel</t>
  </si>
  <si>
    <t>Deduções Solo</t>
  </si>
  <si>
    <t>Total
Ded.</t>
  </si>
  <si>
    <t>Nota Final
Solo</t>
  </si>
  <si>
    <t>Deduções Salto</t>
  </si>
  <si>
    <t>Total DED 1</t>
  </si>
  <si>
    <t>Assistências verbais/gestuais</t>
  </si>
  <si>
    <t>Comportamento anti-desportivo</t>
  </si>
  <si>
    <t>Valor</t>
  </si>
  <si>
    <t>Nota Final Salto</t>
  </si>
  <si>
    <t>Juiz 1</t>
  </si>
  <si>
    <t>Juiz 2</t>
  </si>
  <si>
    <t>Juiz 3</t>
  </si>
  <si>
    <t>Nota Final
Aparelho</t>
  </si>
  <si>
    <t>Colégio Luso Francês</t>
  </si>
  <si>
    <t>Colégio Internato Claret</t>
  </si>
  <si>
    <t>EB Frei Manuel de Santa Inês</t>
  </si>
  <si>
    <t>EB Sofia de Mello Breyner</t>
  </si>
  <si>
    <t>EBS Campo</t>
  </si>
  <si>
    <t>EBS do Cerco</t>
  </si>
  <si>
    <t>ES Almeida Garrett</t>
  </si>
  <si>
    <t>EB Adriano Correia de Oliveira</t>
  </si>
  <si>
    <t>Escola</t>
  </si>
  <si>
    <t>Ordem</t>
  </si>
  <si>
    <t>Juiz 4</t>
  </si>
  <si>
    <t>Juiz 5</t>
  </si>
  <si>
    <r>
      <t xml:space="preserve">4 - Escolher no filtro o aparelho facultativo. </t>
    </r>
    <r>
      <rPr>
        <b/>
        <sz val="14"/>
        <color indexed="8"/>
        <rFont val="Times New Roman"/>
        <family val="1"/>
      </rPr>
      <t xml:space="preserve">NÃO ESQUECER </t>
    </r>
    <r>
      <rPr>
        <sz val="14"/>
        <color indexed="8"/>
        <rFont val="Times New Roman"/>
        <family val="1"/>
      </rPr>
      <t>de o fazer, pois assim a carta não fica totalmente preenchida.</t>
    </r>
  </si>
  <si>
    <t>1 - No  cabeçalho só tem de colocar o nome do aluno, a ordem de passagem e o nome da escola.O  sexo, é colocado através do filtro.</t>
  </si>
  <si>
    <t>José Emanuel Rocha -2011-2020</t>
  </si>
  <si>
    <r>
      <t xml:space="preserve">No sentido se facilitar o preenchimento das cartas de competição, agilizar o processo de ajuizamento e poupar recursos materiais, foi criada esta carta de competição simplificada. As cartas podem ser utilizadas por 3 paineis de ajuizamento em simultâneo.
</t>
    </r>
    <r>
      <rPr>
        <b/>
        <sz val="16"/>
        <color theme="0"/>
        <rFont val="Times New Roman"/>
        <family val="1"/>
      </rPr>
      <t>A utilização desta carta de competição pressupõe a utilização das fichas e pontuação que se encontram no programa de pontuação. As fichas de pontuação são impressas e entregues aos juizes alunos no dia da prova.</t>
    </r>
    <r>
      <rPr>
        <sz val="16"/>
        <color theme="0"/>
        <rFont val="Times New Roman"/>
        <family val="1"/>
      </rPr>
      <t xml:space="preserve">
</t>
    </r>
    <r>
      <rPr>
        <b/>
        <sz val="16"/>
        <color theme="0"/>
        <rFont val="Times New Roman"/>
        <family val="1"/>
      </rPr>
      <t>Estas folhas acompanharão o juíz aluno até ao final da competição, sendo entregues ao chefe de painel.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</si>
</sst>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20"/>
      <name val="Times New Roman"/>
      <family val="1"/>
    </font>
    <font>
      <b/>
      <sz val="24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b/>
      <sz val="48"/>
      <name val="Times New Roman"/>
      <family val="1"/>
    </font>
    <font>
      <b/>
      <sz val="32"/>
      <name val="Times New Roman"/>
      <family val="1"/>
    </font>
    <font>
      <b/>
      <sz val="56"/>
      <name val="Times New Roman"/>
      <family val="1"/>
    </font>
    <font>
      <sz val="18"/>
      <name val="Times New Roman"/>
      <family val="1"/>
    </font>
    <font>
      <b/>
      <sz val="20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22"/>
      <name val="Times New Roman"/>
      <family val="1"/>
    </font>
    <font>
      <sz val="16"/>
      <name val="Times New Roman"/>
      <family val="1"/>
    </font>
    <font>
      <sz val="20"/>
      <name val="Times New Roman"/>
      <family val="1"/>
    </font>
    <font>
      <sz val="16"/>
      <color indexed="8"/>
      <name val="Times New Roman"/>
      <family val="1"/>
    </font>
    <font>
      <sz val="15"/>
      <name val="Times New Roman"/>
      <family val="1"/>
    </font>
    <font>
      <sz val="9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22"/>
      <color indexed="8"/>
      <name val="Times New Roman"/>
      <family val="1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sz val="28"/>
      <color rgb="FFFF0000"/>
      <name val="Times New Roman"/>
      <family val="1"/>
    </font>
    <font>
      <sz val="18"/>
      <color rgb="FFFF0000"/>
      <name val="Times New Roman"/>
      <family val="1"/>
    </font>
    <font>
      <b/>
      <sz val="18"/>
      <color rgb="FFFF0000"/>
      <name val="Times New Roman"/>
      <family val="1"/>
    </font>
    <font>
      <sz val="11"/>
      <color theme="0"/>
      <name val="Calibri"/>
      <family val="2"/>
      <scheme val="minor"/>
    </font>
    <font>
      <b/>
      <sz val="20"/>
      <color theme="1"/>
      <name val="Times New Roman"/>
      <family val="1"/>
    </font>
    <font>
      <b/>
      <sz val="18"/>
      <color theme="1"/>
      <name val="Times New Roman"/>
      <family val="1"/>
    </font>
    <font>
      <sz val="24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1"/>
      <name val="Times New Roman"/>
      <family val="1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b/>
      <sz val="72"/>
      <color theme="1"/>
      <name val="Times New Roman"/>
      <family val="1"/>
    </font>
    <font>
      <sz val="22"/>
      <color theme="1"/>
      <name val="Times New Roman"/>
      <family val="1"/>
    </font>
    <font>
      <b/>
      <sz val="22"/>
      <color theme="1"/>
      <name val="Times New Roman"/>
      <family val="1"/>
    </font>
    <font>
      <b/>
      <sz val="22"/>
      <color theme="0"/>
      <name val="Times New Roman"/>
      <family val="1"/>
    </font>
    <font>
      <sz val="8"/>
      <name val="Times New Roman"/>
      <family val="1"/>
    </font>
    <font>
      <b/>
      <sz val="22"/>
      <color rgb="FFFF0000"/>
      <name val="Times New Roman"/>
      <family val="1"/>
    </font>
    <font>
      <b/>
      <sz val="36"/>
      <color rgb="FFFF0000"/>
      <name val="Times New Roman"/>
      <family val="1"/>
    </font>
    <font>
      <b/>
      <sz val="36"/>
      <name val="Times New Roman"/>
      <family val="1"/>
    </font>
    <font>
      <b/>
      <sz val="72"/>
      <name val="Times New Roman"/>
      <family val="1"/>
    </font>
    <font>
      <sz val="24"/>
      <name val="Times New Roman"/>
      <family val="1"/>
    </font>
    <font>
      <b/>
      <sz val="26"/>
      <name val="Times New Roman"/>
      <family val="1"/>
    </font>
    <font>
      <b/>
      <sz val="40"/>
      <color theme="0"/>
      <name val="Times New Roman"/>
      <family val="1"/>
    </font>
    <font>
      <sz val="22"/>
      <color indexed="8"/>
      <name val="Times New Roman"/>
      <family val="1"/>
    </font>
    <font>
      <sz val="24"/>
      <color rgb="FFFF0000"/>
      <name val="Times New Roman"/>
      <family val="1"/>
    </font>
    <font>
      <sz val="50"/>
      <color theme="1"/>
      <name val="Times New Roman"/>
      <family val="1"/>
    </font>
    <font>
      <sz val="26"/>
      <name val="Times New Roman"/>
      <family val="1"/>
    </font>
    <font>
      <sz val="28"/>
      <name val="Times New Roman"/>
      <family val="1"/>
    </font>
    <font>
      <sz val="11"/>
      <color rgb="FFFF0000"/>
      <name val="Times New Roman"/>
      <family val="1"/>
    </font>
    <font>
      <sz val="20"/>
      <color theme="1"/>
      <name val="Times New Roman"/>
      <family val="1"/>
    </font>
    <font>
      <b/>
      <sz val="36"/>
      <color theme="1"/>
      <name val="Times New Roman"/>
      <family val="1"/>
    </font>
    <font>
      <sz val="11"/>
      <color theme="1"/>
      <name val="Wingdings"/>
      <charset val="2"/>
    </font>
    <font>
      <sz val="14"/>
      <color theme="1"/>
      <name val="Times New Roman"/>
      <family val="1"/>
    </font>
    <font>
      <sz val="14"/>
      <color indexed="8"/>
      <name val="Times New Roman"/>
      <family val="1"/>
    </font>
    <font>
      <b/>
      <sz val="16"/>
      <color theme="0"/>
      <name val="Times New Roman"/>
      <family val="1"/>
    </font>
    <font>
      <sz val="16"/>
      <color theme="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0B6A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279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24" fillId="0" borderId="0" xfId="0" applyFont="1"/>
    <xf numFmtId="0" fontId="24" fillId="0" borderId="1" xfId="0" applyFont="1" applyBorder="1"/>
    <xf numFmtId="0" fontId="24" fillId="0" borderId="2" xfId="0" applyFont="1" applyBorder="1"/>
    <xf numFmtId="0" fontId="24" fillId="0" borderId="3" xfId="0" applyFont="1" applyBorder="1"/>
    <xf numFmtId="0" fontId="15" fillId="0" borderId="0" xfId="1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Protection="1"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Protection="1">
      <protection hidden="1"/>
    </xf>
    <xf numFmtId="164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6" fillId="5" borderId="5" xfId="0" applyFont="1" applyFill="1" applyBorder="1" applyAlignment="1" applyProtection="1">
      <alignment vertical="center"/>
      <protection hidden="1"/>
    </xf>
    <xf numFmtId="0" fontId="0" fillId="0" borderId="0" xfId="0" applyBorder="1"/>
    <xf numFmtId="0" fontId="26" fillId="5" borderId="5" xfId="0" applyFont="1" applyFill="1" applyBorder="1" applyAlignment="1" applyProtection="1">
      <alignment horizontal="center" vertical="center"/>
      <protection hidden="1"/>
    </xf>
    <xf numFmtId="0" fontId="28" fillId="0" borderId="0" xfId="0" applyFont="1" applyBorder="1"/>
    <xf numFmtId="0" fontId="18" fillId="0" borderId="0" xfId="1" applyFont="1" applyFill="1" applyBorder="1" applyAlignment="1" applyProtection="1">
      <alignment horizontal="center" vertical="center" wrapText="1"/>
      <protection locked="0"/>
    </xf>
    <xf numFmtId="0" fontId="18" fillId="0" borderId="0" xfId="1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Alignment="1" applyProtection="1">
      <alignment vertical="center"/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16" fillId="0" borderId="0" xfId="1" applyFont="1" applyFill="1" applyBorder="1" applyAlignment="1" applyProtection="1">
      <alignment horizontal="left" vertical="center"/>
      <protection locked="0"/>
    </xf>
    <xf numFmtId="0" fontId="6" fillId="0" borderId="0" xfId="1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locked="0"/>
    </xf>
    <xf numFmtId="0" fontId="15" fillId="0" borderId="0" xfId="1" applyFont="1" applyFill="1" applyBorder="1" applyAlignment="1" applyProtection="1">
      <alignment horizontal="center" vertical="center" wrapText="1"/>
      <protection locked="0"/>
    </xf>
    <xf numFmtId="0" fontId="16" fillId="0" borderId="0" xfId="1" applyFont="1" applyFill="1" applyBorder="1" applyAlignment="1" applyProtection="1">
      <alignment horizontal="left" vertical="center"/>
      <protection hidden="1"/>
    </xf>
    <xf numFmtId="0" fontId="26" fillId="0" borderId="5" xfId="0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vertical="center"/>
      <protection hidden="1"/>
    </xf>
    <xf numFmtId="0" fontId="24" fillId="0" borderId="0" xfId="0" applyFont="1" applyBorder="1" applyAlignment="1" applyProtection="1">
      <alignment vertical="center"/>
      <protection hidden="1"/>
    </xf>
    <xf numFmtId="0" fontId="31" fillId="0" borderId="10" xfId="0" applyFont="1" applyBorder="1" applyAlignment="1" applyProtection="1">
      <protection hidden="1"/>
    </xf>
    <xf numFmtId="0" fontId="31" fillId="0" borderId="6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31" fillId="0" borderId="7" xfId="0" applyFont="1" applyBorder="1" applyAlignment="1" applyProtection="1">
      <protection hidden="1"/>
    </xf>
    <xf numFmtId="0" fontId="31" fillId="0" borderId="13" xfId="0" applyFont="1" applyBorder="1" applyAlignment="1" applyProtection="1">
      <protection hidden="1"/>
    </xf>
    <xf numFmtId="0" fontId="31" fillId="0" borderId="9" xfId="0" applyFont="1" applyBorder="1" applyAlignment="1" applyProtection="1">
      <protection hidden="1"/>
    </xf>
    <xf numFmtId="0" fontId="31" fillId="0" borderId="15" xfId="0" applyFont="1" applyBorder="1" applyAlignment="1" applyProtection="1">
      <protection hidden="1"/>
    </xf>
    <xf numFmtId="0" fontId="32" fillId="0" borderId="0" xfId="0" applyFont="1" applyBorder="1"/>
    <xf numFmtId="0" fontId="33" fillId="7" borderId="16" xfId="0" applyFont="1" applyFill="1" applyBorder="1" applyAlignment="1" applyProtection="1">
      <alignment horizontal="center" vertical="center"/>
      <protection hidden="1"/>
    </xf>
    <xf numFmtId="0" fontId="33" fillId="7" borderId="17" xfId="0" applyFont="1" applyFill="1" applyBorder="1" applyAlignment="1" applyProtection="1">
      <alignment horizontal="center" vertical="center"/>
      <protection hidden="1"/>
    </xf>
    <xf numFmtId="0" fontId="24" fillId="7" borderId="8" xfId="0" applyFont="1" applyFill="1" applyBorder="1" applyAlignment="1" applyProtection="1">
      <protection hidden="1"/>
    </xf>
    <xf numFmtId="0" fontId="24" fillId="7" borderId="18" xfId="0" applyFont="1" applyFill="1" applyBorder="1" applyAlignment="1" applyProtection="1">
      <protection hidden="1"/>
    </xf>
    <xf numFmtId="0" fontId="24" fillId="7" borderId="5" xfId="0" applyFont="1" applyFill="1" applyBorder="1" applyAlignment="1" applyProtection="1">
      <protection hidden="1"/>
    </xf>
    <xf numFmtId="0" fontId="24" fillId="7" borderId="19" xfId="0" applyFont="1" applyFill="1" applyBorder="1" applyAlignment="1" applyProtection="1">
      <protection hidden="1"/>
    </xf>
    <xf numFmtId="0" fontId="24" fillId="7" borderId="14" xfId="0" applyFont="1" applyFill="1" applyBorder="1" applyAlignment="1" applyProtection="1">
      <protection hidden="1"/>
    </xf>
    <xf numFmtId="0" fontId="24" fillId="7" borderId="12" xfId="0" applyFont="1" applyFill="1" applyBorder="1" applyAlignment="1" applyProtection="1">
      <protection hidden="1"/>
    </xf>
    <xf numFmtId="0" fontId="29" fillId="7" borderId="4" xfId="0" applyFont="1" applyFill="1" applyBorder="1" applyAlignment="1" applyProtection="1">
      <alignment vertical="center"/>
      <protection hidden="1"/>
    </xf>
    <xf numFmtId="0" fontId="29" fillId="7" borderId="20" xfId="0" applyFont="1" applyFill="1" applyBorder="1" applyAlignment="1" applyProtection="1">
      <alignment vertical="center"/>
      <protection hidden="1"/>
    </xf>
    <xf numFmtId="0" fontId="33" fillId="0" borderId="21" xfId="0" applyFont="1" applyFill="1" applyBorder="1" applyAlignment="1" applyProtection="1">
      <alignment horizontal="center" vertical="center"/>
      <protection hidden="1"/>
    </xf>
    <xf numFmtId="0" fontId="33" fillId="0" borderId="16" xfId="0" applyFont="1" applyFill="1" applyBorder="1" applyAlignment="1" applyProtection="1">
      <alignment horizontal="center" vertical="center"/>
      <protection hidden="1"/>
    </xf>
    <xf numFmtId="0" fontId="24" fillId="0" borderId="15" xfId="0" applyFont="1" applyFill="1" applyBorder="1" applyAlignment="1" applyProtection="1">
      <protection hidden="1"/>
    </xf>
    <xf numFmtId="0" fontId="24" fillId="0" borderId="8" xfId="0" applyFont="1" applyFill="1" applyBorder="1" applyAlignment="1" applyProtection="1">
      <protection hidden="1"/>
    </xf>
    <xf numFmtId="0" fontId="24" fillId="0" borderId="22" xfId="0" applyFont="1" applyFill="1" applyBorder="1" applyAlignment="1" applyProtection="1">
      <protection hidden="1"/>
    </xf>
    <xf numFmtId="0" fontId="24" fillId="0" borderId="5" xfId="0" applyFont="1" applyFill="1" applyBorder="1" applyAlignment="1" applyProtection="1">
      <protection hidden="1"/>
    </xf>
    <xf numFmtId="0" fontId="24" fillId="0" borderId="23" xfId="0" applyFont="1" applyFill="1" applyBorder="1" applyAlignment="1" applyProtection="1">
      <protection hidden="1"/>
    </xf>
    <xf numFmtId="0" fontId="24" fillId="0" borderId="14" xfId="0" applyFont="1" applyFill="1" applyBorder="1" applyAlignment="1" applyProtection="1">
      <protection hidden="1"/>
    </xf>
    <xf numFmtId="0" fontId="24" fillId="0" borderId="24" xfId="0" applyFont="1" applyFill="1" applyBorder="1" applyAlignment="1" applyProtection="1">
      <protection hidden="1"/>
    </xf>
    <xf numFmtId="0" fontId="24" fillId="0" borderId="20" xfId="0" applyFont="1" applyFill="1" applyBorder="1" applyAlignment="1" applyProtection="1">
      <protection hidden="1"/>
    </xf>
    <xf numFmtId="0" fontId="34" fillId="0" borderId="5" xfId="0" applyFont="1" applyBorder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vertical="center" textRotation="90"/>
      <protection hidden="1"/>
    </xf>
    <xf numFmtId="0" fontId="6" fillId="9" borderId="5" xfId="0" applyFont="1" applyFill="1" applyBorder="1" applyAlignment="1" applyProtection="1">
      <alignment vertical="center"/>
      <protection hidden="1"/>
    </xf>
    <xf numFmtId="0" fontId="24" fillId="0" borderId="0" xfId="0" applyFont="1" applyFill="1" applyBorder="1"/>
    <xf numFmtId="0" fontId="32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5" fillId="0" borderId="0" xfId="1" applyFont="1" applyFill="1" applyBorder="1" applyAlignment="1" applyProtection="1">
      <alignment vertical="center" wrapText="1"/>
      <protection hidden="1"/>
    </xf>
    <xf numFmtId="0" fontId="41" fillId="4" borderId="5" xfId="0" applyFont="1" applyFill="1" applyBorder="1" applyAlignment="1" applyProtection="1">
      <alignment horizontal="center" vertical="center" wrapText="1"/>
      <protection hidden="1"/>
    </xf>
    <xf numFmtId="0" fontId="37" fillId="0" borderId="5" xfId="0" applyFont="1" applyBorder="1" applyAlignment="1" applyProtection="1">
      <alignment horizontal="center" vertical="center"/>
      <protection hidden="1"/>
    </xf>
    <xf numFmtId="0" fontId="49" fillId="5" borderId="5" xfId="0" applyFont="1" applyFill="1" applyBorder="1" applyAlignment="1" applyProtection="1">
      <alignment horizontal="center" vertical="center"/>
      <protection hidden="1"/>
    </xf>
    <xf numFmtId="0" fontId="49" fillId="0" borderId="5" xfId="0" applyFont="1" applyBorder="1" applyAlignment="1" applyProtection="1">
      <alignment horizontal="center" vertical="center"/>
      <protection hidden="1"/>
    </xf>
    <xf numFmtId="0" fontId="41" fillId="4" borderId="4" xfId="0" applyFont="1" applyFill="1" applyBorder="1" applyAlignment="1" applyProtection="1">
      <alignment horizontal="center" vertical="center" wrapText="1"/>
      <protection hidden="1"/>
    </xf>
    <xf numFmtId="0" fontId="49" fillId="5" borderId="5" xfId="0" applyFont="1" applyFill="1" applyBorder="1" applyAlignment="1" applyProtection="1">
      <alignment vertical="center" shrinkToFit="1"/>
      <protection hidden="1"/>
    </xf>
    <xf numFmtId="0" fontId="49" fillId="5" borderId="5" xfId="0" applyFont="1" applyFill="1" applyBorder="1" applyAlignment="1" applyProtection="1">
      <alignment vertical="center"/>
      <protection hidden="1"/>
    </xf>
    <xf numFmtId="0" fontId="38" fillId="8" borderId="22" xfId="0" applyFont="1" applyFill="1" applyBorder="1" applyAlignment="1" applyProtection="1">
      <alignment horizontal="center" vertical="center"/>
      <protection hidden="1"/>
    </xf>
    <xf numFmtId="0" fontId="38" fillId="8" borderId="5" xfId="0" applyFont="1" applyFill="1" applyBorder="1" applyAlignment="1" applyProtection="1">
      <alignment horizontal="center" vertical="center"/>
      <protection hidden="1"/>
    </xf>
    <xf numFmtId="0" fontId="14" fillId="9" borderId="25" xfId="0" applyFont="1" applyFill="1" applyBorder="1" applyAlignment="1" applyProtection="1">
      <alignment horizontal="center" vertical="center"/>
      <protection hidden="1"/>
    </xf>
    <xf numFmtId="0" fontId="38" fillId="5" borderId="26" xfId="0" applyFont="1" applyFill="1" applyBorder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vertical="center"/>
      <protection hidden="1"/>
    </xf>
    <xf numFmtId="0" fontId="0" fillId="0" borderId="0" xfId="0" applyFill="1"/>
    <xf numFmtId="0" fontId="37" fillId="0" borderId="5" xfId="0" applyFont="1" applyBorder="1" applyAlignment="1" applyProtection="1">
      <alignment horizontal="center" vertical="center"/>
      <protection hidden="1"/>
    </xf>
    <xf numFmtId="0" fontId="2" fillId="0" borderId="5" xfId="1" applyFont="1" applyBorder="1" applyAlignment="1" applyProtection="1">
      <alignment vertical="center"/>
      <protection hidden="1"/>
    </xf>
    <xf numFmtId="0" fontId="33" fillId="0" borderId="0" xfId="0" applyFont="1"/>
    <xf numFmtId="0" fontId="56" fillId="0" borderId="0" xfId="0" applyFont="1"/>
    <xf numFmtId="0" fontId="24" fillId="0" borderId="10" xfId="0" applyFont="1" applyBorder="1" applyProtection="1">
      <protection hidden="1"/>
    </xf>
    <xf numFmtId="0" fontId="24" fillId="0" borderId="0" xfId="0" applyFont="1" applyBorder="1" applyProtection="1">
      <protection hidden="1"/>
    </xf>
    <xf numFmtId="0" fontId="24" fillId="0" borderId="7" xfId="0" applyFont="1" applyBorder="1" applyProtection="1">
      <protection hidden="1"/>
    </xf>
    <xf numFmtId="0" fontId="24" fillId="0" borderId="9" xfId="0" applyFont="1" applyBorder="1" applyProtection="1">
      <protection hidden="1"/>
    </xf>
    <xf numFmtId="0" fontId="24" fillId="0" borderId="15" xfId="0" applyFont="1" applyBorder="1" applyProtection="1">
      <protection hidden="1"/>
    </xf>
    <xf numFmtId="0" fontId="49" fillId="0" borderId="14" xfId="0" applyFont="1" applyBorder="1" applyAlignment="1" applyProtection="1">
      <alignment horizontal="center" vertical="center"/>
      <protection hidden="1"/>
    </xf>
    <xf numFmtId="0" fontId="49" fillId="5" borderId="0" xfId="0" applyFont="1" applyFill="1" applyBorder="1" applyAlignment="1" applyProtection="1">
      <alignment horizontal="left" vertical="center"/>
      <protection hidden="1"/>
    </xf>
    <xf numFmtId="0" fontId="49" fillId="0" borderId="0" xfId="0" applyFont="1" applyBorder="1" applyAlignment="1" applyProtection="1">
      <alignment horizontal="center" vertical="center"/>
      <protection hidden="1"/>
    </xf>
    <xf numFmtId="0" fontId="41" fillId="11" borderId="0" xfId="0" applyFont="1" applyFill="1" applyBorder="1" applyAlignment="1" applyProtection="1">
      <alignment horizontal="center" vertical="center" wrapText="1"/>
      <protection hidden="1"/>
    </xf>
    <xf numFmtId="0" fontId="37" fillId="0" borderId="0" xfId="0" applyFont="1" applyBorder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36" fillId="0" borderId="0" xfId="0" applyFont="1" applyFill="1" applyBorder="1" applyAlignment="1" applyProtection="1">
      <alignment vertical="center"/>
      <protection locked="0"/>
    </xf>
    <xf numFmtId="0" fontId="31" fillId="0" borderId="0" xfId="0" applyFont="1" applyFill="1" applyBorder="1" applyAlignment="1" applyProtection="1">
      <protection hidden="1"/>
    </xf>
    <xf numFmtId="0" fontId="26" fillId="0" borderId="0" xfId="0" applyFont="1" applyFill="1" applyBorder="1" applyAlignment="1" applyProtection="1">
      <alignment vertical="center"/>
      <protection hidden="1"/>
    </xf>
    <xf numFmtId="0" fontId="26" fillId="5" borderId="14" xfId="0" applyFont="1" applyFill="1" applyBorder="1" applyAlignment="1" applyProtection="1">
      <alignment vertical="center"/>
      <protection hidden="1"/>
    </xf>
    <xf numFmtId="0" fontId="24" fillId="0" borderId="12" xfId="0" applyFont="1" applyBorder="1" applyProtection="1">
      <protection hidden="1"/>
    </xf>
    <xf numFmtId="0" fontId="24" fillId="0" borderId="6" xfId="0" applyFont="1" applyBorder="1" applyProtection="1">
      <protection hidden="1"/>
    </xf>
    <xf numFmtId="0" fontId="24" fillId="0" borderId="13" xfId="0" applyFont="1" applyBorder="1" applyProtection="1">
      <protection hidden="1"/>
    </xf>
    <xf numFmtId="0" fontId="39" fillId="14" borderId="0" xfId="0" applyFont="1" applyFill="1" applyBorder="1" applyAlignment="1">
      <alignment horizontal="center" vertical="center" textRotation="90"/>
    </xf>
    <xf numFmtId="0" fontId="37" fillId="0" borderId="0" xfId="0" applyFont="1" applyBorder="1" applyAlignment="1">
      <alignment horizontal="center" textRotation="90"/>
    </xf>
    <xf numFmtId="0" fontId="36" fillId="0" borderId="0" xfId="0" applyFont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49" fillId="5" borderId="5" xfId="0" applyFont="1" applyFill="1" applyBorder="1" applyAlignment="1" applyProtection="1">
      <alignment horizontal="left" vertical="center"/>
      <protection hidden="1"/>
    </xf>
    <xf numFmtId="0" fontId="36" fillId="0" borderId="5" xfId="0" applyFont="1" applyBorder="1" applyAlignment="1" applyProtection="1">
      <alignment horizontal="center" vertical="center"/>
      <protection locked="0"/>
    </xf>
    <xf numFmtId="0" fontId="11" fillId="4" borderId="5" xfId="0" applyFont="1" applyFill="1" applyBorder="1" applyAlignment="1" applyProtection="1">
      <alignment horizontal="center" vertical="center"/>
      <protection hidden="1"/>
    </xf>
    <xf numFmtId="0" fontId="6" fillId="0" borderId="5" xfId="1" applyFont="1" applyFill="1" applyBorder="1" applyAlignment="1" applyProtection="1">
      <alignment horizontal="center" vertical="center"/>
      <protection hidden="1"/>
    </xf>
    <xf numFmtId="0" fontId="11" fillId="0" borderId="20" xfId="0" applyFont="1" applyFill="1" applyBorder="1" applyAlignment="1" applyProtection="1">
      <alignment horizontal="center" vertical="center"/>
      <protection hidden="1"/>
    </xf>
    <xf numFmtId="0" fontId="11" fillId="0" borderId="22" xfId="0" applyFont="1" applyFill="1" applyBorder="1" applyAlignment="1" applyProtection="1">
      <alignment horizontal="center" vertical="center"/>
      <protection hidden="1"/>
    </xf>
    <xf numFmtId="0" fontId="37" fillId="0" borderId="0" xfId="0" applyFont="1" applyFill="1" applyBorder="1" applyAlignment="1">
      <alignment horizontal="center" textRotation="90"/>
    </xf>
    <xf numFmtId="0" fontId="49" fillId="0" borderId="0" xfId="0" applyFont="1" applyFill="1" applyBorder="1" applyAlignment="1" applyProtection="1">
      <alignment horizontal="left" vertical="center"/>
      <protection hidden="1"/>
    </xf>
    <xf numFmtId="0" fontId="29" fillId="4" borderId="12" xfId="0" applyFont="1" applyFill="1" applyBorder="1" applyAlignment="1" applyProtection="1">
      <alignment horizontal="center" vertical="center"/>
      <protection hidden="1"/>
    </xf>
    <xf numFmtId="0" fontId="29" fillId="4" borderId="10" xfId="0" applyFont="1" applyFill="1" applyBorder="1" applyAlignment="1" applyProtection="1">
      <alignment horizontal="center" vertical="center"/>
      <protection hidden="1"/>
    </xf>
    <xf numFmtId="0" fontId="29" fillId="4" borderId="11" xfId="0" applyFont="1" applyFill="1" applyBorder="1" applyAlignment="1" applyProtection="1">
      <alignment horizontal="center" vertical="center"/>
      <protection hidden="1"/>
    </xf>
    <xf numFmtId="0" fontId="29" fillId="4" borderId="14" xfId="0" applyFont="1" applyFill="1" applyBorder="1" applyAlignment="1" applyProtection="1">
      <alignment horizontal="center" vertical="center"/>
      <protection hidden="1"/>
    </xf>
    <xf numFmtId="0" fontId="30" fillId="7" borderId="4" xfId="0" applyFont="1" applyFill="1" applyBorder="1" applyAlignment="1" applyProtection="1">
      <alignment horizontal="center" vertical="center"/>
      <protection hidden="1"/>
    </xf>
    <xf numFmtId="0" fontId="30" fillId="7" borderId="22" xfId="0" applyFont="1" applyFill="1" applyBorder="1" applyAlignment="1" applyProtection="1">
      <alignment horizontal="center" vertical="center"/>
      <protection hidden="1"/>
    </xf>
    <xf numFmtId="164" fontId="35" fillId="7" borderId="4" xfId="0" applyNumberFormat="1" applyFont="1" applyFill="1" applyBorder="1" applyAlignment="1" applyProtection="1">
      <alignment horizontal="center" vertical="center"/>
      <protection hidden="1"/>
    </xf>
    <xf numFmtId="164" fontId="35" fillId="7" borderId="22" xfId="0" applyNumberFormat="1" applyFont="1" applyFill="1" applyBorder="1" applyAlignment="1" applyProtection="1">
      <alignment horizontal="center" vertical="center"/>
      <protection hidden="1"/>
    </xf>
    <xf numFmtId="0" fontId="24" fillId="0" borderId="4" xfId="0" applyFont="1" applyBorder="1" applyAlignment="1" applyProtection="1">
      <alignment horizontal="center"/>
      <protection hidden="1"/>
    </xf>
    <xf numFmtId="0" fontId="24" fillId="0" borderId="22" xfId="0" applyFont="1" applyBorder="1" applyAlignment="1" applyProtection="1">
      <alignment horizontal="center"/>
      <protection hidden="1"/>
    </xf>
    <xf numFmtId="0" fontId="50" fillId="0" borderId="14" xfId="0" applyFont="1" applyBorder="1" applyAlignment="1" applyProtection="1">
      <alignment horizontal="center" vertical="center" textRotation="90" shrinkToFit="1"/>
      <protection locked="0"/>
    </xf>
    <xf numFmtId="0" fontId="50" fillId="0" borderId="27" xfId="0" applyFont="1" applyBorder="1" applyAlignment="1" applyProtection="1">
      <alignment horizontal="center" vertical="center" textRotation="90" shrinkToFit="1"/>
      <protection locked="0"/>
    </xf>
    <xf numFmtId="0" fontId="50" fillId="0" borderId="8" xfId="0" applyFont="1" applyBorder="1" applyAlignment="1" applyProtection="1">
      <alignment horizontal="center" vertical="center" textRotation="90" shrinkToFit="1"/>
      <protection locked="0"/>
    </xf>
    <xf numFmtId="0" fontId="37" fillId="0" borderId="5" xfId="0" applyFont="1" applyBorder="1" applyAlignment="1">
      <alignment horizontal="center" textRotation="90"/>
    </xf>
    <xf numFmtId="0" fontId="54" fillId="0" borderId="5" xfId="0" applyFont="1" applyBorder="1" applyAlignment="1">
      <alignment horizontal="center" textRotation="90"/>
    </xf>
    <xf numFmtId="0" fontId="55" fillId="0" borderId="5" xfId="0" applyFont="1" applyBorder="1" applyAlignment="1">
      <alignment horizontal="center" vertical="center" textRotation="90"/>
    </xf>
    <xf numFmtId="0" fontId="17" fillId="5" borderId="5" xfId="0" applyFont="1" applyFill="1" applyBorder="1" applyAlignment="1" applyProtection="1">
      <alignment horizontal="center" vertical="center"/>
      <protection hidden="1"/>
    </xf>
    <xf numFmtId="164" fontId="11" fillId="4" borderId="5" xfId="0" applyNumberFormat="1" applyFont="1" applyFill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center" vertical="center"/>
      <protection hidden="1"/>
    </xf>
    <xf numFmtId="0" fontId="29" fillId="0" borderId="4" xfId="0" applyFont="1" applyFill="1" applyBorder="1" applyAlignment="1" applyProtection="1">
      <alignment horizontal="center" vertical="center"/>
      <protection hidden="1"/>
    </xf>
    <xf numFmtId="0" fontId="29" fillId="0" borderId="20" xfId="0" applyFont="1" applyFill="1" applyBorder="1" applyAlignment="1" applyProtection="1">
      <alignment horizontal="center" vertical="center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 vertical="center" wrapText="1"/>
      <protection hidden="1"/>
    </xf>
    <xf numFmtId="0" fontId="17" fillId="5" borderId="8" xfId="0" applyFont="1" applyFill="1" applyBorder="1" applyAlignment="1" applyProtection="1">
      <alignment horizontal="center" vertical="center"/>
      <protection hidden="1"/>
    </xf>
    <xf numFmtId="0" fontId="7" fillId="0" borderId="12" xfId="1" applyFont="1" applyFill="1" applyBorder="1" applyAlignment="1" applyProtection="1">
      <alignment horizontal="center" vertical="center"/>
      <protection hidden="1"/>
    </xf>
    <xf numFmtId="0" fontId="7" fillId="0" borderId="10" xfId="1" applyFont="1" applyFill="1" applyBorder="1" applyAlignment="1" applyProtection="1">
      <alignment horizontal="center" vertical="center"/>
      <protection hidden="1"/>
    </xf>
    <xf numFmtId="0" fontId="7" fillId="0" borderId="11" xfId="1" applyFont="1" applyFill="1" applyBorder="1" applyAlignment="1" applyProtection="1">
      <alignment horizontal="center" vertical="center"/>
      <protection hidden="1"/>
    </xf>
    <xf numFmtId="0" fontId="7" fillId="0" borderId="13" xfId="1" applyFont="1" applyFill="1" applyBorder="1" applyAlignment="1" applyProtection="1">
      <alignment horizontal="center" vertical="center"/>
      <protection hidden="1"/>
    </xf>
    <xf numFmtId="0" fontId="7" fillId="0" borderId="9" xfId="1" applyFont="1" applyFill="1" applyBorder="1" applyAlignment="1" applyProtection="1">
      <alignment horizontal="center" vertical="center"/>
      <protection hidden="1"/>
    </xf>
    <xf numFmtId="0" fontId="7" fillId="0" borderId="15" xfId="1" applyFont="1" applyFill="1" applyBorder="1" applyAlignment="1" applyProtection="1">
      <alignment horizontal="center" vertical="center"/>
      <protection hidden="1"/>
    </xf>
    <xf numFmtId="164" fontId="29" fillId="0" borderId="4" xfId="0" applyNumberFormat="1" applyFont="1" applyFill="1" applyBorder="1" applyAlignment="1" applyProtection="1">
      <alignment horizontal="center"/>
      <protection hidden="1"/>
    </xf>
    <xf numFmtId="164" fontId="29" fillId="0" borderId="22" xfId="0" applyNumberFormat="1" applyFont="1" applyFill="1" applyBorder="1" applyAlignment="1" applyProtection="1">
      <alignment horizontal="center"/>
      <protection hidden="1"/>
    </xf>
    <xf numFmtId="0" fontId="6" fillId="7" borderId="5" xfId="1" applyFont="1" applyFill="1" applyBorder="1" applyAlignment="1" applyProtection="1">
      <alignment horizontal="center" vertical="center"/>
      <protection hidden="1"/>
    </xf>
    <xf numFmtId="0" fontId="38" fillId="4" borderId="28" xfId="0" applyFont="1" applyFill="1" applyBorder="1" applyAlignment="1" applyProtection="1">
      <alignment horizontal="center" vertical="center" wrapText="1"/>
      <protection hidden="1"/>
    </xf>
    <xf numFmtId="0" fontId="38" fillId="4" borderId="29" xfId="0" applyFont="1" applyFill="1" applyBorder="1" applyAlignment="1" applyProtection="1">
      <alignment horizontal="center" vertical="center" wrapText="1"/>
      <protection hidden="1"/>
    </xf>
    <xf numFmtId="0" fontId="41" fillId="4" borderId="4" xfId="0" applyFont="1" applyFill="1" applyBorder="1" applyAlignment="1" applyProtection="1">
      <alignment horizontal="center" vertical="center" wrapText="1"/>
      <protection hidden="1"/>
    </xf>
    <xf numFmtId="0" fontId="41" fillId="4" borderId="20" xfId="0" applyFont="1" applyFill="1" applyBorder="1" applyAlignment="1" applyProtection="1">
      <alignment horizontal="center" vertical="center" wrapText="1"/>
      <protection hidden="1"/>
    </xf>
    <xf numFmtId="0" fontId="41" fillId="4" borderId="22" xfId="0" applyFont="1" applyFill="1" applyBorder="1" applyAlignment="1" applyProtection="1">
      <alignment horizontal="center" vertical="center" wrapText="1"/>
      <protection hidden="1"/>
    </xf>
    <xf numFmtId="0" fontId="38" fillId="6" borderId="5" xfId="0" applyFont="1" applyFill="1" applyBorder="1" applyAlignment="1" applyProtection="1">
      <alignment horizontal="center" vertical="center" wrapText="1"/>
      <protection hidden="1"/>
    </xf>
    <xf numFmtId="0" fontId="6" fillId="8" borderId="5" xfId="1" applyFont="1" applyFill="1" applyBorder="1" applyAlignment="1" applyProtection="1">
      <alignment horizontal="center" vertical="center"/>
      <protection hidden="1"/>
    </xf>
    <xf numFmtId="0" fontId="41" fillId="11" borderId="14" xfId="0" applyFont="1" applyFill="1" applyBorder="1" applyAlignment="1" applyProtection="1">
      <alignment horizontal="center" vertical="center" wrapText="1"/>
      <protection hidden="1"/>
    </xf>
    <xf numFmtId="0" fontId="41" fillId="11" borderId="7" xfId="0" applyFont="1" applyFill="1" applyBorder="1" applyAlignment="1" applyProtection="1">
      <alignment horizontal="center" vertical="center" wrapText="1"/>
      <protection hidden="1"/>
    </xf>
    <xf numFmtId="0" fontId="41" fillId="11" borderId="15" xfId="0" applyFont="1" applyFill="1" applyBorder="1" applyAlignment="1" applyProtection="1">
      <alignment horizontal="center" vertical="center" wrapText="1"/>
      <protection hidden="1"/>
    </xf>
    <xf numFmtId="0" fontId="42" fillId="0" borderId="5" xfId="0" applyFont="1" applyBorder="1" applyAlignment="1" applyProtection="1">
      <alignment horizontal="center" vertical="center"/>
      <protection hidden="1"/>
    </xf>
    <xf numFmtId="0" fontId="11" fillId="4" borderId="5" xfId="0" applyFont="1" applyFill="1" applyBorder="1" applyAlignment="1" applyProtection="1">
      <alignment horizontal="center" vertical="center" wrapText="1"/>
      <protection hidden="1"/>
    </xf>
    <xf numFmtId="0" fontId="29" fillId="4" borderId="5" xfId="0" applyFont="1" applyFill="1" applyBorder="1" applyAlignment="1" applyProtection="1">
      <alignment horizontal="center" vertical="center"/>
      <protection hidden="1"/>
    </xf>
    <xf numFmtId="164" fontId="29" fillId="7" borderId="5" xfId="0" applyNumberFormat="1" applyFont="1" applyFill="1" applyBorder="1" applyAlignment="1" applyProtection="1">
      <alignment horizontal="center"/>
      <protection hidden="1"/>
    </xf>
    <xf numFmtId="0" fontId="11" fillId="7" borderId="4" xfId="0" applyFont="1" applyFill="1" applyBorder="1" applyAlignment="1" applyProtection="1">
      <alignment horizontal="center" vertical="center"/>
      <protection hidden="1"/>
    </xf>
    <xf numFmtId="0" fontId="11" fillId="7" borderId="20" xfId="0" applyFont="1" applyFill="1" applyBorder="1" applyAlignment="1" applyProtection="1">
      <alignment horizontal="center" vertical="center"/>
      <protection hidden="1"/>
    </xf>
    <xf numFmtId="0" fontId="11" fillId="7" borderId="30" xfId="0" applyFont="1" applyFill="1" applyBorder="1" applyAlignment="1" applyProtection="1">
      <alignment horizontal="center" vertical="center"/>
      <protection hidden="1"/>
    </xf>
    <xf numFmtId="0" fontId="49" fillId="5" borderId="4" xfId="0" applyFont="1" applyFill="1" applyBorder="1" applyAlignment="1" applyProtection="1">
      <alignment vertical="center"/>
      <protection hidden="1"/>
    </xf>
    <xf numFmtId="0" fontId="49" fillId="5" borderId="20" xfId="0" applyFont="1" applyFill="1" applyBorder="1" applyAlignment="1" applyProtection="1">
      <alignment vertical="center"/>
      <protection hidden="1"/>
    </xf>
    <xf numFmtId="164" fontId="29" fillId="0" borderId="5" xfId="0" applyNumberFormat="1" applyFont="1" applyFill="1" applyBorder="1" applyAlignment="1" applyProtection="1">
      <alignment horizontal="center"/>
      <protection hidden="1"/>
    </xf>
    <xf numFmtId="0" fontId="40" fillId="0" borderId="0" xfId="1" applyFont="1" applyBorder="1" applyAlignment="1" applyProtection="1">
      <alignment horizontal="center" wrapText="1"/>
      <protection hidden="1"/>
    </xf>
    <xf numFmtId="0" fontId="24" fillId="0" borderId="5" xfId="0" applyFont="1" applyBorder="1" applyAlignment="1" applyProtection="1">
      <alignment horizontal="center"/>
      <protection hidden="1"/>
    </xf>
    <xf numFmtId="0" fontId="50" fillId="6" borderId="5" xfId="0" applyFont="1" applyFill="1" applyBorder="1" applyAlignment="1" applyProtection="1">
      <alignment horizontal="center" vertical="center" textRotation="90"/>
      <protection hidden="1"/>
    </xf>
    <xf numFmtId="0" fontId="48" fillId="5" borderId="5" xfId="0" applyFont="1" applyFill="1" applyBorder="1" applyAlignment="1" applyProtection="1">
      <alignment horizontal="center" vertical="center"/>
      <protection hidden="1"/>
    </xf>
    <xf numFmtId="0" fontId="46" fillId="3" borderId="5" xfId="1" applyFont="1" applyFill="1" applyBorder="1" applyAlignment="1" applyProtection="1">
      <alignment horizontal="center" vertical="center"/>
      <protection hidden="1"/>
    </xf>
    <xf numFmtId="0" fontId="46" fillId="2" borderId="5" xfId="1" applyFont="1" applyFill="1" applyBorder="1" applyAlignment="1" applyProtection="1">
      <alignment horizontal="center" vertical="center" wrapText="1"/>
      <protection hidden="1"/>
    </xf>
    <xf numFmtId="0" fontId="51" fillId="0" borderId="5" xfId="1" applyFont="1" applyBorder="1" applyAlignment="1" applyProtection="1">
      <alignment horizontal="center" vertical="center"/>
      <protection locked="0"/>
    </xf>
    <xf numFmtId="0" fontId="29" fillId="4" borderId="4" xfId="0" applyFont="1" applyFill="1" applyBorder="1" applyAlignment="1" applyProtection="1">
      <alignment horizontal="center" vertical="center"/>
      <protection hidden="1"/>
    </xf>
    <xf numFmtId="0" fontId="29" fillId="4" borderId="20" xfId="0" applyFont="1" applyFill="1" applyBorder="1" applyAlignment="1" applyProtection="1">
      <alignment horizontal="center" vertical="center"/>
      <protection hidden="1"/>
    </xf>
    <xf numFmtId="0" fontId="29" fillId="4" borderId="22" xfId="0" applyFont="1" applyFill="1" applyBorder="1" applyAlignment="1" applyProtection="1">
      <alignment horizontal="center" vertical="center"/>
      <protection hidden="1"/>
    </xf>
    <xf numFmtId="0" fontId="37" fillId="0" borderId="4" xfId="0" applyFont="1" applyBorder="1" applyAlignment="1" applyProtection="1">
      <alignment horizontal="center" vertical="center"/>
      <protection hidden="1"/>
    </xf>
    <xf numFmtId="0" fontId="37" fillId="0" borderId="22" xfId="0" applyFont="1" applyBorder="1" applyAlignment="1" applyProtection="1">
      <alignment horizontal="center" vertical="center"/>
      <protection hidden="1"/>
    </xf>
    <xf numFmtId="0" fontId="14" fillId="9" borderId="5" xfId="0" applyFont="1" applyFill="1" applyBorder="1" applyAlignment="1" applyProtection="1">
      <alignment horizontal="center" vertical="center"/>
      <protection hidden="1"/>
    </xf>
    <xf numFmtId="0" fontId="38" fillId="4" borderId="12" xfId="0" applyFont="1" applyFill="1" applyBorder="1" applyAlignment="1" applyProtection="1">
      <alignment horizontal="center" vertical="center" wrapText="1"/>
      <protection hidden="1"/>
    </xf>
    <xf numFmtId="0" fontId="38" fillId="4" borderId="11" xfId="0" applyFont="1" applyFill="1" applyBorder="1" applyAlignment="1" applyProtection="1">
      <alignment horizontal="center" vertical="center" wrapText="1"/>
      <protection hidden="1"/>
    </xf>
    <xf numFmtId="0" fontId="38" fillId="4" borderId="13" xfId="0" applyFont="1" applyFill="1" applyBorder="1" applyAlignment="1" applyProtection="1">
      <alignment horizontal="center" vertical="center" wrapText="1"/>
      <protection hidden="1"/>
    </xf>
    <xf numFmtId="0" fontId="38" fillId="4" borderId="15" xfId="0" applyFont="1" applyFill="1" applyBorder="1" applyAlignment="1" applyProtection="1">
      <alignment horizontal="center" vertical="center" wrapText="1"/>
      <protection hidden="1"/>
    </xf>
    <xf numFmtId="0" fontId="41" fillId="4" borderId="5" xfId="0" applyFont="1" applyFill="1" applyBorder="1" applyAlignment="1" applyProtection="1">
      <alignment horizontal="center" vertical="center" wrapText="1"/>
      <protection hidden="1"/>
    </xf>
    <xf numFmtId="0" fontId="27" fillId="5" borderId="11" xfId="0" applyFont="1" applyFill="1" applyBorder="1" applyAlignment="1" applyProtection="1">
      <alignment horizontal="center" vertical="center" wrapText="1"/>
      <protection hidden="1"/>
    </xf>
    <xf numFmtId="0" fontId="27" fillId="5" borderId="15" xfId="0" applyFont="1" applyFill="1" applyBorder="1" applyAlignment="1" applyProtection="1">
      <alignment horizontal="center" vertical="center" wrapText="1"/>
      <protection hidden="1"/>
    </xf>
    <xf numFmtId="0" fontId="24" fillId="0" borderId="5" xfId="0" applyFont="1" applyBorder="1" applyAlignment="1" applyProtection="1">
      <alignment horizontal="center" vertical="center"/>
      <protection hidden="1"/>
    </xf>
    <xf numFmtId="0" fontId="24" fillId="0" borderId="12" xfId="0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center" vertical="center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0" fontId="24" fillId="0" borderId="15" xfId="0" applyFont="1" applyBorder="1" applyAlignment="1" applyProtection="1">
      <alignment horizontal="center" vertical="center"/>
      <protection hidden="1"/>
    </xf>
    <xf numFmtId="0" fontId="49" fillId="5" borderId="4" xfId="0" applyFont="1" applyFill="1" applyBorder="1" applyAlignment="1" applyProtection="1">
      <alignment vertical="center" shrinkToFit="1"/>
      <protection hidden="1"/>
    </xf>
    <xf numFmtId="0" fontId="49" fillId="5" borderId="20" xfId="0" applyFont="1" applyFill="1" applyBorder="1" applyAlignment="1" applyProtection="1">
      <alignment vertical="center" shrinkToFit="1"/>
      <protection hidden="1"/>
    </xf>
    <xf numFmtId="0" fontId="41" fillId="4" borderId="10" xfId="0" applyFont="1" applyFill="1" applyBorder="1" applyAlignment="1" applyProtection="1">
      <alignment horizontal="center" vertical="center" wrapText="1"/>
      <protection hidden="1"/>
    </xf>
    <xf numFmtId="0" fontId="41" fillId="4" borderId="9" xfId="0" applyFont="1" applyFill="1" applyBorder="1" applyAlignment="1" applyProtection="1">
      <alignment horizontal="center" vertical="center" wrapText="1"/>
      <protection hidden="1"/>
    </xf>
    <xf numFmtId="0" fontId="41" fillId="4" borderId="11" xfId="0" applyFont="1" applyFill="1" applyBorder="1" applyAlignment="1" applyProtection="1">
      <alignment horizontal="center" vertical="center" wrapText="1"/>
      <protection hidden="1"/>
    </xf>
    <xf numFmtId="0" fontId="41" fillId="4" borderId="15" xfId="0" applyFont="1" applyFill="1" applyBorder="1" applyAlignment="1" applyProtection="1">
      <alignment horizontal="center" vertical="center" wrapText="1"/>
      <protection hidden="1"/>
    </xf>
    <xf numFmtId="0" fontId="22" fillId="6" borderId="5" xfId="0" applyFont="1" applyFill="1" applyBorder="1" applyAlignment="1" applyProtection="1">
      <alignment horizontal="center" vertical="center" wrapText="1"/>
      <protection hidden="1"/>
    </xf>
    <xf numFmtId="0" fontId="41" fillId="5" borderId="11" xfId="0" applyFont="1" applyFill="1" applyBorder="1" applyAlignment="1" applyProtection="1">
      <alignment horizontal="center" vertical="center" wrapText="1"/>
      <protection hidden="1"/>
    </xf>
    <xf numFmtId="0" fontId="41" fillId="5" borderId="7" xfId="0" applyFont="1" applyFill="1" applyBorder="1" applyAlignment="1" applyProtection="1">
      <alignment horizontal="center" vertical="center" wrapText="1"/>
      <protection hidden="1"/>
    </xf>
    <xf numFmtId="0" fontId="41" fillId="5" borderId="15" xfId="0" applyFont="1" applyFill="1" applyBorder="1" applyAlignment="1" applyProtection="1">
      <alignment horizontal="center" vertical="center" wrapText="1"/>
      <protection hidden="1"/>
    </xf>
    <xf numFmtId="0" fontId="48" fillId="5" borderId="12" xfId="0" applyFont="1" applyFill="1" applyBorder="1" applyAlignment="1" applyProtection="1">
      <alignment horizontal="center" vertical="center"/>
      <protection hidden="1"/>
    </xf>
    <xf numFmtId="0" fontId="48" fillId="5" borderId="10" xfId="0" applyFont="1" applyFill="1" applyBorder="1" applyAlignment="1" applyProtection="1">
      <alignment horizontal="center" vertical="center"/>
      <protection hidden="1"/>
    </xf>
    <xf numFmtId="0" fontId="48" fillId="5" borderId="11" xfId="0" applyFont="1" applyFill="1" applyBorder="1" applyAlignment="1" applyProtection="1">
      <alignment horizontal="center" vertical="center"/>
      <protection hidden="1"/>
    </xf>
    <xf numFmtId="0" fontId="48" fillId="5" borderId="13" xfId="0" applyFont="1" applyFill="1" applyBorder="1" applyAlignment="1" applyProtection="1">
      <alignment horizontal="center" vertical="center"/>
      <protection hidden="1"/>
    </xf>
    <xf numFmtId="0" fontId="48" fillId="5" borderId="9" xfId="0" applyFont="1" applyFill="1" applyBorder="1" applyAlignment="1" applyProtection="1">
      <alignment horizontal="center" vertical="center"/>
      <protection hidden="1"/>
    </xf>
    <xf numFmtId="0" fontId="48" fillId="5" borderId="15" xfId="0" applyFont="1" applyFill="1" applyBorder="1" applyAlignment="1" applyProtection="1">
      <alignment horizontal="center" vertical="center"/>
      <protection hidden="1"/>
    </xf>
    <xf numFmtId="0" fontId="48" fillId="5" borderId="14" xfId="0" applyFont="1" applyFill="1" applyBorder="1" applyAlignment="1" applyProtection="1">
      <alignment horizontal="center" vertical="center"/>
      <protection hidden="1"/>
    </xf>
    <xf numFmtId="0" fontId="48" fillId="5" borderId="8" xfId="0" applyFont="1" applyFill="1" applyBorder="1" applyAlignment="1" applyProtection="1">
      <alignment horizontal="center" vertical="center"/>
      <protection hidden="1"/>
    </xf>
    <xf numFmtId="0" fontId="47" fillId="13" borderId="6" xfId="0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Border="1" applyAlignment="1" applyProtection="1">
      <alignment horizontal="center" vertical="center"/>
      <protection hidden="1"/>
    </xf>
    <xf numFmtId="0" fontId="47" fillId="13" borderId="7" xfId="0" applyFont="1" applyFill="1" applyBorder="1" applyAlignment="1" applyProtection="1">
      <alignment horizontal="center" vertical="center"/>
      <protection hidden="1"/>
    </xf>
    <xf numFmtId="0" fontId="36" fillId="0" borderId="14" xfId="0" applyFont="1" applyBorder="1" applyAlignment="1" applyProtection="1">
      <alignment horizontal="center" vertical="center"/>
      <protection locked="0"/>
    </xf>
    <xf numFmtId="0" fontId="36" fillId="0" borderId="27" xfId="0" applyFont="1" applyBorder="1" applyAlignment="1" applyProtection="1">
      <alignment horizontal="center" vertical="center"/>
      <protection locked="0"/>
    </xf>
    <xf numFmtId="0" fontId="36" fillId="0" borderId="8" xfId="0" applyFont="1" applyBorder="1" applyAlignment="1" applyProtection="1">
      <alignment horizontal="center" vertical="center"/>
      <protection locked="0"/>
    </xf>
    <xf numFmtId="0" fontId="50" fillId="10" borderId="5" xfId="0" applyFont="1" applyFill="1" applyBorder="1" applyAlignment="1" applyProtection="1">
      <alignment horizontal="center" vertical="center" textRotation="90"/>
      <protection hidden="1"/>
    </xf>
    <xf numFmtId="0" fontId="52" fillId="0" borderId="5" xfId="1" applyFont="1" applyFill="1" applyBorder="1" applyAlignment="1" applyProtection="1">
      <alignment horizontal="center" vertical="center" wrapText="1"/>
      <protection locked="0"/>
    </xf>
    <xf numFmtId="0" fontId="43" fillId="0" borderId="0" xfId="1" applyFont="1" applyBorder="1" applyAlignment="1" applyProtection="1">
      <alignment horizontal="center" vertical="center" wrapText="1"/>
      <protection hidden="1"/>
    </xf>
    <xf numFmtId="0" fontId="43" fillId="0" borderId="7" xfId="1" applyFont="1" applyBorder="1" applyAlignment="1" applyProtection="1">
      <alignment horizontal="center" vertical="center" wrapText="1"/>
      <protection hidden="1"/>
    </xf>
    <xf numFmtId="0" fontId="43" fillId="0" borderId="9" xfId="1" applyFont="1" applyBorder="1" applyAlignment="1" applyProtection="1">
      <alignment horizontal="center" vertical="center" wrapText="1"/>
      <protection hidden="1"/>
    </xf>
    <xf numFmtId="0" fontId="43" fillId="0" borderId="15" xfId="1" applyFont="1" applyBorder="1" applyAlignment="1" applyProtection="1">
      <alignment horizontal="center" vertical="center" wrapText="1"/>
      <protection hidden="1"/>
    </xf>
    <xf numFmtId="0" fontId="43" fillId="2" borderId="5" xfId="1" applyFont="1" applyFill="1" applyBorder="1" applyAlignment="1" applyProtection="1">
      <alignment horizontal="center" vertical="center"/>
      <protection hidden="1"/>
    </xf>
    <xf numFmtId="0" fontId="14" fillId="2" borderId="5" xfId="1" applyFont="1" applyFill="1" applyBorder="1" applyAlignment="1" applyProtection="1">
      <alignment horizontal="center" vertical="center" wrapText="1"/>
      <protection hidden="1"/>
    </xf>
    <xf numFmtId="0" fontId="44" fillId="0" borderId="5" xfId="1" applyFont="1" applyBorder="1" applyAlignment="1" applyProtection="1">
      <alignment horizontal="center" vertical="center"/>
      <protection locked="0"/>
    </xf>
    <xf numFmtId="0" fontId="7" fillId="0" borderId="5" xfId="1" applyFont="1" applyBorder="1" applyAlignment="1" applyProtection="1">
      <alignment horizontal="center" vertical="center"/>
      <protection locked="0"/>
    </xf>
    <xf numFmtId="0" fontId="3" fillId="2" borderId="5" xfId="1" applyFont="1" applyFill="1" applyBorder="1" applyAlignment="1" applyProtection="1">
      <alignment horizontal="center" vertical="center"/>
      <protection hidden="1"/>
    </xf>
    <xf numFmtId="0" fontId="4" fillId="0" borderId="5" xfId="1" applyFont="1" applyBorder="1" applyAlignment="1" applyProtection="1">
      <alignment horizontal="center" vertical="center"/>
      <protection locked="0"/>
    </xf>
    <xf numFmtId="0" fontId="45" fillId="0" borderId="5" xfId="1" applyFont="1" applyBorder="1" applyAlignment="1" applyProtection="1">
      <alignment horizontal="center" vertical="center"/>
      <protection locked="0"/>
    </xf>
    <xf numFmtId="0" fontId="45" fillId="0" borderId="5" xfId="1" applyFont="1" applyBorder="1" applyAlignment="1" applyProtection="1">
      <alignment horizontal="left" vertical="center" wrapText="1"/>
      <protection locked="0"/>
    </xf>
    <xf numFmtId="14" fontId="45" fillId="0" borderId="5" xfId="1" applyNumberFormat="1" applyFont="1" applyBorder="1" applyAlignment="1" applyProtection="1">
      <alignment horizontal="center" vertical="center"/>
      <protection locked="0"/>
    </xf>
    <xf numFmtId="0" fontId="3" fillId="3" borderId="5" xfId="1" applyFont="1" applyFill="1" applyBorder="1" applyAlignment="1" applyProtection="1">
      <alignment horizontal="center" vertical="center"/>
      <protection hidden="1"/>
    </xf>
    <xf numFmtId="0" fontId="51" fillId="0" borderId="4" xfId="1" applyFont="1" applyBorder="1" applyAlignment="1" applyProtection="1">
      <alignment horizontal="center" vertical="center"/>
      <protection locked="0"/>
    </xf>
    <xf numFmtId="0" fontId="51" fillId="0" borderId="20" xfId="1" applyFont="1" applyBorder="1" applyAlignment="1" applyProtection="1">
      <alignment horizontal="center" vertical="center"/>
      <protection locked="0"/>
    </xf>
    <xf numFmtId="0" fontId="51" fillId="0" borderId="22" xfId="1" applyFont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 applyProtection="1">
      <alignment horizontal="center" vertical="center"/>
      <protection hidden="1"/>
    </xf>
    <xf numFmtId="0" fontId="31" fillId="0" borderId="10" xfId="0" applyFont="1" applyFill="1" applyBorder="1" applyAlignment="1" applyProtection="1">
      <alignment horizontal="center" vertical="center"/>
      <protection hidden="1"/>
    </xf>
    <xf numFmtId="0" fontId="31" fillId="0" borderId="11" xfId="0" applyFont="1" applyFill="1" applyBorder="1" applyAlignment="1" applyProtection="1">
      <alignment horizontal="center" vertical="center"/>
      <protection hidden="1"/>
    </xf>
    <xf numFmtId="0" fontId="31" fillId="0" borderId="13" xfId="0" applyFont="1" applyFill="1" applyBorder="1" applyAlignment="1" applyProtection="1">
      <alignment horizontal="center" vertical="center"/>
      <protection hidden="1"/>
    </xf>
    <xf numFmtId="0" fontId="31" fillId="0" borderId="9" xfId="0" applyFont="1" applyFill="1" applyBorder="1" applyAlignment="1" applyProtection="1">
      <alignment horizontal="center" vertical="center"/>
      <protection hidden="1"/>
    </xf>
    <xf numFmtId="0" fontId="31" fillId="0" borderId="15" xfId="0" applyFont="1" applyFill="1" applyBorder="1" applyAlignment="1" applyProtection="1">
      <alignment horizontal="center" vertical="center"/>
      <protection hidden="1"/>
    </xf>
    <xf numFmtId="0" fontId="39" fillId="14" borderId="5" xfId="0" applyFont="1" applyFill="1" applyBorder="1" applyAlignment="1">
      <alignment horizontal="center" vertical="center" textRotation="90"/>
    </xf>
    <xf numFmtId="0" fontId="39" fillId="0" borderId="0" xfId="0" applyFont="1" applyFill="1" applyBorder="1" applyAlignment="1">
      <alignment horizontal="center" vertical="center" textRotation="90"/>
    </xf>
    <xf numFmtId="0" fontId="39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 wrapText="1"/>
      <protection hidden="1"/>
    </xf>
    <xf numFmtId="0" fontId="7" fillId="7" borderId="12" xfId="1" applyFont="1" applyFill="1" applyBorder="1" applyAlignment="1" applyProtection="1">
      <alignment horizontal="center" vertical="center"/>
      <protection hidden="1"/>
    </xf>
    <xf numFmtId="0" fontId="7" fillId="7" borderId="10" xfId="1" applyFont="1" applyFill="1" applyBorder="1" applyAlignment="1" applyProtection="1">
      <alignment horizontal="center" vertical="center"/>
      <protection hidden="1"/>
    </xf>
    <xf numFmtId="0" fontId="7" fillId="7" borderId="11" xfId="1" applyFont="1" applyFill="1" applyBorder="1" applyAlignment="1" applyProtection="1">
      <alignment horizontal="center" vertical="center"/>
      <protection hidden="1"/>
    </xf>
    <xf numFmtId="0" fontId="7" fillId="7" borderId="13" xfId="1" applyFont="1" applyFill="1" applyBorder="1" applyAlignment="1" applyProtection="1">
      <alignment horizontal="center" vertical="center"/>
      <protection hidden="1"/>
    </xf>
    <xf numFmtId="0" fontId="7" fillId="7" borderId="9" xfId="1" applyFont="1" applyFill="1" applyBorder="1" applyAlignment="1" applyProtection="1">
      <alignment horizontal="center" vertical="center"/>
      <protection hidden="1"/>
    </xf>
    <xf numFmtId="0" fontId="7" fillId="7" borderId="15" xfId="1" applyFont="1" applyFill="1" applyBorder="1" applyAlignment="1" applyProtection="1">
      <alignment horizontal="center" vertical="center"/>
      <protection hidden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8" fillId="0" borderId="9" xfId="0" applyFont="1" applyFill="1" applyBorder="1" applyAlignment="1">
      <alignment horizontal="center" vertical="center" wrapText="1"/>
    </xf>
    <xf numFmtId="0" fontId="38" fillId="0" borderId="15" xfId="0" applyFont="1" applyFill="1" applyBorder="1" applyAlignment="1">
      <alignment horizontal="center" vertical="center" wrapText="1"/>
    </xf>
    <xf numFmtId="0" fontId="39" fillId="14" borderId="14" xfId="0" applyFont="1" applyFill="1" applyBorder="1" applyAlignment="1">
      <alignment horizontal="center" vertical="center" textRotation="90"/>
    </xf>
    <xf numFmtId="0" fontId="37" fillId="0" borderId="14" xfId="0" applyFont="1" applyBorder="1" applyAlignment="1">
      <alignment horizontal="center" textRotation="90"/>
    </xf>
    <xf numFmtId="0" fontId="41" fillId="5" borderId="14" xfId="0" applyFont="1" applyFill="1" applyBorder="1" applyAlignment="1" applyProtection="1">
      <alignment horizontal="center" vertical="center" wrapText="1"/>
      <protection hidden="1"/>
    </xf>
    <xf numFmtId="0" fontId="41" fillId="5" borderId="27" xfId="0" applyFont="1" applyFill="1" applyBorder="1" applyAlignment="1" applyProtection="1">
      <alignment horizontal="center" vertical="center" wrapText="1"/>
      <protection hidden="1"/>
    </xf>
    <xf numFmtId="0" fontId="41" fillId="5" borderId="8" xfId="0" applyFont="1" applyFill="1" applyBorder="1" applyAlignment="1" applyProtection="1">
      <alignment horizontal="center" vertical="center" wrapText="1"/>
      <protection hidden="1"/>
    </xf>
    <xf numFmtId="0" fontId="39" fillId="12" borderId="6" xfId="0" applyFont="1" applyFill="1" applyBorder="1" applyAlignment="1">
      <alignment horizontal="center" vertical="center" wrapText="1"/>
    </xf>
    <xf numFmtId="0" fontId="39" fillId="12" borderId="0" xfId="0" applyFont="1" applyFill="1" applyBorder="1" applyAlignment="1">
      <alignment horizontal="center" vertical="center" wrapText="1"/>
    </xf>
    <xf numFmtId="0" fontId="49" fillId="5" borderId="14" xfId="0" applyFont="1" applyFill="1" applyBorder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60" fillId="15" borderId="33" xfId="0" applyFont="1" applyFill="1" applyBorder="1" applyAlignment="1" applyProtection="1">
      <alignment horizontal="left" vertical="center" wrapText="1"/>
      <protection hidden="1"/>
    </xf>
    <xf numFmtId="0" fontId="60" fillId="15" borderId="34" xfId="0" applyFont="1" applyFill="1" applyBorder="1" applyAlignment="1" applyProtection="1">
      <alignment horizontal="left" vertical="center" wrapText="1"/>
      <protection hidden="1"/>
    </xf>
    <xf numFmtId="0" fontId="60" fillId="15" borderId="35" xfId="0" applyFont="1" applyFill="1" applyBorder="1" applyAlignment="1" applyProtection="1">
      <alignment horizontal="left" vertical="center" wrapText="1"/>
      <protection hidden="1"/>
    </xf>
    <xf numFmtId="0" fontId="60" fillId="15" borderId="36" xfId="0" applyFont="1" applyFill="1" applyBorder="1" applyAlignment="1" applyProtection="1">
      <alignment horizontal="left" vertical="center" wrapText="1"/>
      <protection hidden="1"/>
    </xf>
    <xf numFmtId="0" fontId="60" fillId="15" borderId="37" xfId="0" applyFont="1" applyFill="1" applyBorder="1" applyAlignment="1" applyProtection="1">
      <alignment horizontal="left" vertical="center" wrapText="1"/>
      <protection hidden="1"/>
    </xf>
    <xf numFmtId="0" fontId="60" fillId="15" borderId="38" xfId="0" applyFont="1" applyFill="1" applyBorder="1" applyAlignment="1" applyProtection="1">
      <alignment horizontal="left" vertical="center" wrapText="1"/>
      <protection hidden="1"/>
    </xf>
    <xf numFmtId="0" fontId="57" fillId="0" borderId="31" xfId="0" applyFont="1" applyBorder="1" applyAlignment="1" applyProtection="1">
      <alignment horizontal="left" vertical="center" wrapText="1"/>
      <protection hidden="1"/>
    </xf>
    <xf numFmtId="0" fontId="57" fillId="0" borderId="20" xfId="0" applyFont="1" applyBorder="1" applyAlignment="1" applyProtection="1">
      <alignment horizontal="left" vertical="center" wrapText="1"/>
      <protection hidden="1"/>
    </xf>
    <xf numFmtId="0" fontId="57" fillId="0" borderId="32" xfId="0" applyFont="1" applyBorder="1" applyAlignment="1" applyProtection="1">
      <alignment horizontal="left" vertical="center" wrapText="1"/>
      <protection hidden="1"/>
    </xf>
    <xf numFmtId="0" fontId="57" fillId="0" borderId="9" xfId="0" applyFont="1" applyBorder="1" applyAlignment="1" applyProtection="1">
      <alignment horizontal="left" vertical="center" wrapText="1"/>
      <protection hidden="1"/>
    </xf>
  </cellXfs>
  <cellStyles count="2">
    <cellStyle name="Normal" xfId="0" builtinId="0"/>
    <cellStyle name="Normal 2" xfId="1" xr:uid="{00000000-0005-0000-0000-000001000000}"/>
  </cellStyles>
  <dxfs count="17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 patternType="darkDown">
          <fgColor indexed="64"/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 patternType="darkUp">
          <fgColor indexed="64"/>
          <bgColor theme="0" tint="-0.14996795556505021"/>
        </patternFill>
      </fill>
    </dxf>
    <dxf>
      <font>
        <b/>
        <i val="0"/>
        <color rgb="FFFF0000"/>
      </font>
      <fill>
        <patternFill patternType="darkDown">
          <fgColor indexed="64"/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ont>
        <b/>
        <i val="0"/>
        <color theme="0"/>
      </font>
      <fill>
        <patternFill>
          <bgColor theme="7" tint="0.59996337778862885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rtas de competi&#231;&#227;o-art&#237;stica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emf"/><Relationship Id="rId7" Type="http://schemas.openxmlformats.org/officeDocument/2006/relationships/image" Target="../media/image23.png"/><Relationship Id="rId2" Type="http://schemas.openxmlformats.org/officeDocument/2006/relationships/image" Target="../media/image18.emf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320040</xdr:colOff>
          <xdr:row>37</xdr:row>
          <xdr:rowOff>91440</xdr:rowOff>
        </xdr:from>
        <xdr:to>
          <xdr:col>24</xdr:col>
          <xdr:colOff>845820</xdr:colOff>
          <xdr:row>43</xdr:row>
          <xdr:rowOff>228600</xdr:rowOff>
        </xdr:to>
        <xdr:pic>
          <xdr:nvPicPr>
            <xdr:cNvPr id="98" name="Picture 5901">
              <a:extLst>
                <a:ext uri="{FF2B5EF4-FFF2-40B4-BE49-F238E27FC236}">
                  <a16:creationId xmlns:a16="http://schemas.microsoft.com/office/drawing/2014/main" id="{8727556A-71BC-4D17-8A52-D9CC4B28C1B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3598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378440" y="12009120"/>
              <a:ext cx="4792980" cy="21488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739140</xdr:colOff>
          <xdr:row>20</xdr:row>
          <xdr:rowOff>152400</xdr:rowOff>
        </xdr:from>
        <xdr:to>
          <xdr:col>24</xdr:col>
          <xdr:colOff>495300</xdr:colOff>
          <xdr:row>26</xdr:row>
          <xdr:rowOff>205740</xdr:rowOff>
        </xdr:to>
        <xdr:pic>
          <xdr:nvPicPr>
            <xdr:cNvPr id="99" name="Picture 5902">
              <a:extLst>
                <a:ext uri="{FF2B5EF4-FFF2-40B4-BE49-F238E27FC236}">
                  <a16:creationId xmlns:a16="http://schemas.microsoft.com/office/drawing/2014/main" id="{FC2C7B9A-CD08-43CF-8F27-4197EF1FAD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3599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823460" y="6370320"/>
              <a:ext cx="9997440" cy="206502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37</xdr:row>
          <xdr:rowOff>91440</xdr:rowOff>
        </xdr:from>
        <xdr:to>
          <xdr:col>18</xdr:col>
          <xdr:colOff>45720</xdr:colOff>
          <xdr:row>43</xdr:row>
          <xdr:rowOff>220980</xdr:rowOff>
        </xdr:to>
        <xdr:pic>
          <xdr:nvPicPr>
            <xdr:cNvPr id="100" name="Picture 5903">
              <a:extLst>
                <a:ext uri="{FF2B5EF4-FFF2-40B4-BE49-F238E27FC236}">
                  <a16:creationId xmlns:a16="http://schemas.microsoft.com/office/drawing/2014/main" id="{B6E9AB3C-9A9E-476B-B82A-37CAAFD7489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3599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389120" y="12009120"/>
              <a:ext cx="4800600" cy="214122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537210</xdr:colOff>
          <xdr:row>53</xdr:row>
          <xdr:rowOff>304800</xdr:rowOff>
        </xdr:from>
        <xdr:to>
          <xdr:col>24</xdr:col>
          <xdr:colOff>665060</xdr:colOff>
          <xdr:row>60</xdr:row>
          <xdr:rowOff>106680</xdr:rowOff>
        </xdr:to>
        <xdr:pic>
          <xdr:nvPicPr>
            <xdr:cNvPr id="101" name="Picture 5904">
              <a:extLst>
                <a:ext uri="{FF2B5EF4-FFF2-40B4-BE49-F238E27FC236}">
                  <a16:creationId xmlns:a16="http://schemas.microsoft.com/office/drawing/2014/main" id="{BB77DDE9-271C-4E5D-B389-A5D33C4A14F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35992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556760" y="17849850"/>
              <a:ext cx="10414850" cy="220218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6</xdr:col>
      <xdr:colOff>741589</xdr:colOff>
      <xdr:row>50</xdr:row>
      <xdr:rowOff>295955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90ED69D-549C-4A00-9AFE-417089D98E97}"/>
            </a:ext>
          </a:extLst>
        </xdr:cNvPr>
        <xdr:cNvSpPr txBox="1"/>
      </xdr:nvSpPr>
      <xdr:spPr>
        <a:xfrm>
          <a:off x="0" y="0"/>
          <a:ext cx="741589" cy="1681230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pt-PT" sz="480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 escolher</a:t>
          </a:r>
          <a:r>
            <a:rPr lang="pt-PT" sz="4800" baseline="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 no filtro o aparelho facultativo - </a:t>
          </a:r>
          <a:r>
            <a:rPr lang="pt-PT" sz="4800" b="1" baseline="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NÃO ESQUECER</a:t>
          </a:r>
          <a:endParaRPr lang="pt-PT" sz="4800" b="1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34018</xdr:colOff>
      <xdr:row>47</xdr:row>
      <xdr:rowOff>193902</xdr:rowOff>
    </xdr:from>
    <xdr:to>
      <xdr:col>6</xdr:col>
      <xdr:colOff>1558018</xdr:colOff>
      <xdr:row>51</xdr:row>
      <xdr:rowOff>282349</xdr:rowOff>
    </xdr:to>
    <xdr:sp macro="" textlink="">
      <xdr:nvSpPr>
        <xdr:cNvPr id="7" name="Seta de movimento para a direita 2">
          <a:extLst>
            <a:ext uri="{FF2B5EF4-FFF2-40B4-BE49-F238E27FC236}">
              <a16:creationId xmlns:a16="http://schemas.microsoft.com/office/drawing/2014/main" id="{7122F633-B52E-4213-85AE-0E98C38ECE03}"/>
            </a:ext>
          </a:extLst>
        </xdr:cNvPr>
        <xdr:cNvSpPr/>
      </xdr:nvSpPr>
      <xdr:spPr>
        <a:xfrm>
          <a:off x="34018" y="15681552"/>
          <a:ext cx="1524000" cy="1460047"/>
        </a:xfrm>
        <a:prstGeom prst="striped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PT"/>
        </a:p>
      </xdr:txBody>
    </xdr:sp>
    <xdr:clientData/>
  </xdr:twoCellAnchor>
  <xdr:twoCellAnchor>
    <xdr:from>
      <xdr:col>6</xdr:col>
      <xdr:colOff>823234</xdr:colOff>
      <xdr:row>16</xdr:row>
      <xdr:rowOff>23813</xdr:rowOff>
    </xdr:from>
    <xdr:to>
      <xdr:col>6</xdr:col>
      <xdr:colOff>1353912</xdr:colOff>
      <xdr:row>42</xdr:row>
      <xdr:rowOff>309563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75A428A8-3BAA-4EB5-9D0E-60591EA32B37}"/>
            </a:ext>
          </a:extLst>
        </xdr:cNvPr>
        <xdr:cNvSpPr txBox="1"/>
      </xdr:nvSpPr>
      <xdr:spPr>
        <a:xfrm>
          <a:off x="823234" y="4881563"/>
          <a:ext cx="530678" cy="920115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b"/>
        <a:lstStyle/>
        <a:p>
          <a:pPr algn="l"/>
          <a:r>
            <a:rPr lang="pt-PT" sz="32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No Nível 3 escolher</a:t>
          </a:r>
          <a:r>
            <a:rPr lang="pt-PT" sz="32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o grau de dificuldade</a:t>
          </a:r>
          <a:endParaRPr lang="pt-PT" sz="32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891268</xdr:colOff>
      <xdr:row>40</xdr:row>
      <xdr:rowOff>71437</xdr:rowOff>
    </xdr:from>
    <xdr:to>
      <xdr:col>6</xdr:col>
      <xdr:colOff>1609725</xdr:colOff>
      <xdr:row>43</xdr:row>
      <xdr:rowOff>221117</xdr:rowOff>
    </xdr:to>
    <xdr:sp macro="" textlink="">
      <xdr:nvSpPr>
        <xdr:cNvPr id="9" name="Seta de movimento para a direita 35">
          <a:extLst>
            <a:ext uri="{FF2B5EF4-FFF2-40B4-BE49-F238E27FC236}">
              <a16:creationId xmlns:a16="http://schemas.microsoft.com/office/drawing/2014/main" id="{C8BEEBF1-576C-4F11-88EC-F8BE05D3B655}"/>
            </a:ext>
          </a:extLst>
        </xdr:cNvPr>
        <xdr:cNvSpPr/>
      </xdr:nvSpPr>
      <xdr:spPr>
        <a:xfrm>
          <a:off x="891268" y="13158787"/>
          <a:ext cx="718457" cy="1178380"/>
        </a:xfrm>
        <a:prstGeom prst="striped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PT"/>
        </a:p>
      </xdr:txBody>
    </xdr:sp>
    <xdr:clientData/>
  </xdr:twoCellAnchor>
  <xdr:twoCellAnchor>
    <xdr:from>
      <xdr:col>6</xdr:col>
      <xdr:colOff>876981</xdr:colOff>
      <xdr:row>16</xdr:row>
      <xdr:rowOff>238990</xdr:rowOff>
    </xdr:from>
    <xdr:to>
      <xdr:col>6</xdr:col>
      <xdr:colOff>1557338</xdr:colOff>
      <xdr:row>20</xdr:row>
      <xdr:rowOff>76943</xdr:rowOff>
    </xdr:to>
    <xdr:sp macro="" textlink="">
      <xdr:nvSpPr>
        <xdr:cNvPr id="10" name="Seta de movimento para a direita 36">
          <a:extLst>
            <a:ext uri="{FF2B5EF4-FFF2-40B4-BE49-F238E27FC236}">
              <a16:creationId xmlns:a16="http://schemas.microsoft.com/office/drawing/2014/main" id="{779118FC-121D-4843-A50C-BBDED0FA25E7}"/>
            </a:ext>
          </a:extLst>
        </xdr:cNvPr>
        <xdr:cNvSpPr/>
      </xdr:nvSpPr>
      <xdr:spPr>
        <a:xfrm>
          <a:off x="876981" y="5096740"/>
          <a:ext cx="680357" cy="1209553"/>
        </a:xfrm>
        <a:prstGeom prst="striped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PT"/>
        </a:p>
      </xdr:txBody>
    </xdr:sp>
    <xdr:clientData/>
  </xdr:twoCellAnchor>
  <xdr:twoCellAnchor editAs="oneCell">
    <xdr:from>
      <xdr:col>11</xdr:col>
      <xdr:colOff>133351</xdr:colOff>
      <xdr:row>3</xdr:row>
      <xdr:rowOff>19051</xdr:rowOff>
    </xdr:from>
    <xdr:to>
      <xdr:col>12</xdr:col>
      <xdr:colOff>738121</xdr:colOff>
      <xdr:row>5</xdr:row>
      <xdr:rowOff>266701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CB20D59-4D25-4404-BE8E-888018E7A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895351"/>
          <a:ext cx="1462020" cy="1085850"/>
        </a:xfrm>
        <a:prstGeom prst="rect">
          <a:avLst/>
        </a:prstGeom>
      </xdr:spPr>
    </xdr:pic>
    <xdr:clientData/>
  </xdr:twoCellAnchor>
  <xdr:twoCellAnchor>
    <xdr:from>
      <xdr:col>7</xdr:col>
      <xdr:colOff>171450</xdr:colOff>
      <xdr:row>27</xdr:row>
      <xdr:rowOff>114300</xdr:rowOff>
    </xdr:from>
    <xdr:to>
      <xdr:col>37</xdr:col>
      <xdr:colOff>800100</xdr:colOff>
      <xdr:row>27</xdr:row>
      <xdr:rowOff>190500</xdr:rowOff>
    </xdr:to>
    <xdr:cxnSp macro="">
      <xdr:nvCxnSpPr>
        <xdr:cNvPr id="5" name="Conexão reta 4">
          <a:extLst>
            <a:ext uri="{FF2B5EF4-FFF2-40B4-BE49-F238E27FC236}">
              <a16:creationId xmlns:a16="http://schemas.microsoft.com/office/drawing/2014/main" id="{ECBFD9CA-3712-4E6A-95C9-926CEF66D107}"/>
            </a:ext>
          </a:extLst>
        </xdr:cNvPr>
        <xdr:cNvCxnSpPr/>
      </xdr:nvCxnSpPr>
      <xdr:spPr>
        <a:xfrm flipV="1">
          <a:off x="1924050" y="8743950"/>
          <a:ext cx="25050750" cy="76200"/>
        </a:xfrm>
        <a:prstGeom prst="line">
          <a:avLst/>
        </a:prstGeom>
        <a:ln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133350</xdr:colOff>
      <xdr:row>44</xdr:row>
      <xdr:rowOff>114300</xdr:rowOff>
    </xdr:from>
    <xdr:to>
      <xdr:col>37</xdr:col>
      <xdr:colOff>762000</xdr:colOff>
      <xdr:row>44</xdr:row>
      <xdr:rowOff>190500</xdr:rowOff>
    </xdr:to>
    <xdr:cxnSp macro="">
      <xdr:nvCxnSpPr>
        <xdr:cNvPr id="16" name="Conexão reta 15">
          <a:extLst>
            <a:ext uri="{FF2B5EF4-FFF2-40B4-BE49-F238E27FC236}">
              <a16:creationId xmlns:a16="http://schemas.microsoft.com/office/drawing/2014/main" id="{B49DB2B6-6436-4DEA-B521-2CD42FBADE3E}"/>
            </a:ext>
          </a:extLst>
        </xdr:cNvPr>
        <xdr:cNvCxnSpPr/>
      </xdr:nvCxnSpPr>
      <xdr:spPr>
        <a:xfrm flipV="1">
          <a:off x="1885950" y="14573250"/>
          <a:ext cx="25050750" cy="76200"/>
        </a:xfrm>
        <a:prstGeom prst="line">
          <a:avLst/>
        </a:prstGeom>
        <a:ln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26</xdr:row>
      <xdr:rowOff>281940</xdr:rowOff>
    </xdr:from>
    <xdr:to>
      <xdr:col>9</xdr:col>
      <xdr:colOff>190500</xdr:colOff>
      <xdr:row>28</xdr:row>
      <xdr:rowOff>7620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494DA671-68D2-4BE3-90FC-196700A0922D}"/>
            </a:ext>
          </a:extLst>
        </xdr:cNvPr>
        <xdr:cNvSpPr txBox="1"/>
      </xdr:nvSpPr>
      <xdr:spPr>
        <a:xfrm>
          <a:off x="1973580" y="8465820"/>
          <a:ext cx="5410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8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>
    <xdr:from>
      <xdr:col>6</xdr:col>
      <xdr:colOff>1740498</xdr:colOff>
      <xdr:row>43</xdr:row>
      <xdr:rowOff>263114</xdr:rowOff>
    </xdr:from>
    <xdr:to>
      <xdr:col>8</xdr:col>
      <xdr:colOff>308387</xdr:colOff>
      <xdr:row>44</xdr:row>
      <xdr:rowOff>320488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317A8C45-9437-4B23-8F66-6E97EDDB4509}"/>
            </a:ext>
          </a:extLst>
        </xdr:cNvPr>
        <xdr:cNvSpPr txBox="1"/>
      </xdr:nvSpPr>
      <xdr:spPr>
        <a:xfrm>
          <a:off x="1740498" y="14050832"/>
          <a:ext cx="540124" cy="3890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800">
              <a:latin typeface="Wingdings" panose="05000000000000000000" pitchFamily="2" charset="2"/>
            </a:rPr>
            <a:t>#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657225</xdr:colOff>
      <xdr:row>1</xdr:row>
      <xdr:rowOff>447675</xdr:rowOff>
    </xdr:from>
    <xdr:to>
      <xdr:col>0</xdr:col>
      <xdr:colOff>4076700</xdr:colOff>
      <xdr:row>1</xdr:row>
      <xdr:rowOff>1762125</xdr:rowOff>
    </xdr:to>
    <xdr:pic>
      <xdr:nvPicPr>
        <xdr:cNvPr id="10252" name="Imagem 1">
          <a:extLst>
            <a:ext uri="{FF2B5EF4-FFF2-40B4-BE49-F238E27FC236}">
              <a16:creationId xmlns:a16="http://schemas.microsoft.com/office/drawing/2014/main" id="{00000000-0008-0000-02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0000">
          <a:off x="657225" y="2552700"/>
          <a:ext cx="34194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</xdr:row>
      <xdr:rowOff>295275</xdr:rowOff>
    </xdr:from>
    <xdr:to>
      <xdr:col>0</xdr:col>
      <xdr:colOff>3962400</xdr:colOff>
      <xdr:row>2</xdr:row>
      <xdr:rowOff>1647825</xdr:rowOff>
    </xdr:to>
    <xdr:pic>
      <xdr:nvPicPr>
        <xdr:cNvPr id="10253" name="Imagem 2">
          <a:extLst>
            <a:ext uri="{FF2B5EF4-FFF2-40B4-BE49-F238E27FC236}">
              <a16:creationId xmlns:a16="http://schemas.microsoft.com/office/drawing/2014/main" id="{00000000-0008-0000-0200-00000D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505325"/>
          <a:ext cx="3105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</xdr:row>
      <xdr:rowOff>133350</xdr:rowOff>
    </xdr:from>
    <xdr:to>
      <xdr:col>0</xdr:col>
      <xdr:colOff>4067175</xdr:colOff>
      <xdr:row>4</xdr:row>
      <xdr:rowOff>0</xdr:rowOff>
    </xdr:to>
    <xdr:pic>
      <xdr:nvPicPr>
        <xdr:cNvPr id="10254" name="Imagem 3">
          <a:extLst>
            <a:ext uri="{FF2B5EF4-FFF2-40B4-BE49-F238E27FC236}">
              <a16:creationId xmlns:a16="http://schemas.microsoft.com/office/drawing/2014/main" id="{00000000-0008-0000-0200-00000E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448425"/>
          <a:ext cx="378142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5</xdr:row>
      <xdr:rowOff>314325</xdr:rowOff>
    </xdr:from>
    <xdr:to>
      <xdr:col>0</xdr:col>
      <xdr:colOff>3952875</xdr:colOff>
      <xdr:row>5</xdr:row>
      <xdr:rowOff>1666875</xdr:rowOff>
    </xdr:to>
    <xdr:pic>
      <xdr:nvPicPr>
        <xdr:cNvPr id="10255" name="Imagem 4">
          <a:extLst>
            <a:ext uri="{FF2B5EF4-FFF2-40B4-BE49-F238E27FC236}">
              <a16:creationId xmlns:a16="http://schemas.microsoft.com/office/drawing/2014/main" id="{00000000-0008-0000-0200-00000F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0839450"/>
          <a:ext cx="3105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6</xdr:row>
      <xdr:rowOff>152400</xdr:rowOff>
    </xdr:from>
    <xdr:to>
      <xdr:col>0</xdr:col>
      <xdr:colOff>4057650</xdr:colOff>
      <xdr:row>7</xdr:row>
      <xdr:rowOff>19050</xdr:rowOff>
    </xdr:to>
    <xdr:pic>
      <xdr:nvPicPr>
        <xdr:cNvPr id="10256" name="Imagem 5">
          <a:extLst>
            <a:ext uri="{FF2B5EF4-FFF2-40B4-BE49-F238E27FC236}">
              <a16:creationId xmlns:a16="http://schemas.microsoft.com/office/drawing/2014/main" id="{00000000-0008-0000-0200-000010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782550"/>
          <a:ext cx="378142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7</xdr:row>
      <xdr:rowOff>152400</xdr:rowOff>
    </xdr:from>
    <xdr:to>
      <xdr:col>0</xdr:col>
      <xdr:colOff>4219575</xdr:colOff>
      <xdr:row>7</xdr:row>
      <xdr:rowOff>2105025</xdr:rowOff>
    </xdr:to>
    <xdr:pic>
      <xdr:nvPicPr>
        <xdr:cNvPr id="10257" name="Picture 35">
          <a:extLst>
            <a:ext uri="{FF2B5EF4-FFF2-40B4-BE49-F238E27FC236}">
              <a16:creationId xmlns:a16="http://schemas.microsoft.com/office/drawing/2014/main" id="{00000000-0008-0000-0200-00001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887575"/>
          <a:ext cx="34575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876300</xdr:rowOff>
    </xdr:from>
    <xdr:to>
      <xdr:col>17</xdr:col>
      <xdr:colOff>228600</xdr:colOff>
      <xdr:row>8</xdr:row>
      <xdr:rowOff>828675</xdr:rowOff>
    </xdr:to>
    <xdr:sp macro="" textlink="">
      <xdr:nvSpPr>
        <xdr:cNvPr id="10258" name="AutoShape 12">
          <a:extLst>
            <a:ext uri="{FF2B5EF4-FFF2-40B4-BE49-F238E27FC236}">
              <a16:creationId xmlns:a16="http://schemas.microsoft.com/office/drawing/2014/main" id="{00000000-0008-0000-0200-000012280000}"/>
            </a:ext>
          </a:extLst>
        </xdr:cNvPr>
        <xdr:cNvSpPr>
          <a:spLocks noChangeAspect="1" noChangeArrowheads="1"/>
        </xdr:cNvSpPr>
      </xdr:nvSpPr>
      <xdr:spPr bwMode="auto">
        <a:xfrm>
          <a:off x="5172075" y="15611475"/>
          <a:ext cx="99822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190500</xdr:colOff>
      <xdr:row>8</xdr:row>
      <xdr:rowOff>561975</xdr:rowOff>
    </xdr:from>
    <xdr:to>
      <xdr:col>0</xdr:col>
      <xdr:colOff>4953000</xdr:colOff>
      <xdr:row>8</xdr:row>
      <xdr:rowOff>1905000</xdr:rowOff>
    </xdr:to>
    <xdr:pic>
      <xdr:nvPicPr>
        <xdr:cNvPr id="10259" name="Picture 3">
          <a:extLst>
            <a:ext uri="{FF2B5EF4-FFF2-40B4-BE49-F238E27FC236}">
              <a16:creationId xmlns:a16="http://schemas.microsoft.com/office/drawing/2014/main" id="{00000000-0008-0000-0200-00001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402175"/>
          <a:ext cx="4762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9</xdr:row>
      <xdr:rowOff>561975</xdr:rowOff>
    </xdr:from>
    <xdr:to>
      <xdr:col>0</xdr:col>
      <xdr:colOff>4953000</xdr:colOff>
      <xdr:row>9</xdr:row>
      <xdr:rowOff>1905000</xdr:rowOff>
    </xdr:to>
    <xdr:pic>
      <xdr:nvPicPr>
        <xdr:cNvPr id="10260" name="Picture 3">
          <a:extLst>
            <a:ext uri="{FF2B5EF4-FFF2-40B4-BE49-F238E27FC236}">
              <a16:creationId xmlns:a16="http://schemas.microsoft.com/office/drawing/2014/main" id="{00000000-0008-0000-0200-00001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507200"/>
          <a:ext cx="4762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10</xdr:row>
      <xdr:rowOff>638175</xdr:rowOff>
    </xdr:from>
    <xdr:to>
      <xdr:col>0</xdr:col>
      <xdr:colOff>4714875</xdr:colOff>
      <xdr:row>10</xdr:row>
      <xdr:rowOff>1743075</xdr:rowOff>
    </xdr:to>
    <xdr:pic>
      <xdr:nvPicPr>
        <xdr:cNvPr id="10261" name="Picture 20">
          <a:extLst>
            <a:ext uri="{FF2B5EF4-FFF2-40B4-BE49-F238E27FC236}">
              <a16:creationId xmlns:a16="http://schemas.microsoft.com/office/drawing/2014/main" id="{00000000-0008-0000-0200-00001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1688425"/>
          <a:ext cx="42100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4</xdr:row>
      <xdr:rowOff>361950</xdr:rowOff>
    </xdr:from>
    <xdr:to>
      <xdr:col>0</xdr:col>
      <xdr:colOff>3705225</xdr:colOff>
      <xdr:row>4</xdr:row>
      <xdr:rowOff>1895475</xdr:rowOff>
    </xdr:to>
    <xdr:pic>
      <xdr:nvPicPr>
        <xdr:cNvPr id="10262" name="Imagem 11">
          <a:extLst>
            <a:ext uri="{FF2B5EF4-FFF2-40B4-BE49-F238E27FC236}">
              <a16:creationId xmlns:a16="http://schemas.microsoft.com/office/drawing/2014/main" id="{00000000-0008-0000-0200-000016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32194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28574</xdr:rowOff>
    </xdr:from>
    <xdr:to>
      <xdr:col>12</xdr:col>
      <xdr:colOff>600075</xdr:colOff>
      <xdr:row>5</xdr:row>
      <xdr:rowOff>66675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" y="28574"/>
          <a:ext cx="9563100" cy="990601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 de Competição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54427</xdr:rowOff>
    </xdr:from>
    <xdr:to>
      <xdr:col>1</xdr:col>
      <xdr:colOff>276225</xdr:colOff>
      <xdr:row>27</xdr:row>
      <xdr:rowOff>102052</xdr:rowOff>
    </xdr:to>
    <xdr:pic>
      <xdr:nvPicPr>
        <xdr:cNvPr id="32" name="Imagem 11">
          <a:extLst>
            <a:ext uri="{FF2B5EF4-FFF2-40B4-BE49-F238E27FC236}">
              <a16:creationId xmlns:a16="http://schemas.microsoft.com/office/drawing/2014/main" id="{DE3F4B88-8B8D-4F52-A5EC-03F631FB3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99"/>
        <a:stretch/>
      </xdr:blipFill>
      <xdr:spPr bwMode="auto">
        <a:xfrm>
          <a:off x="0" y="2155370"/>
          <a:ext cx="10911568" cy="54672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27</xdr:row>
      <xdr:rowOff>352423</xdr:rowOff>
    </xdr:from>
    <xdr:to>
      <xdr:col>0</xdr:col>
      <xdr:colOff>10613571</xdr:colOff>
      <xdr:row>29</xdr:row>
      <xdr:rowOff>167367</xdr:rowOff>
    </xdr:to>
    <xdr:grpSp>
      <xdr:nvGrpSpPr>
        <xdr:cNvPr id="33" name="Agrupar 32">
          <a:extLst>
            <a:ext uri="{FF2B5EF4-FFF2-40B4-BE49-F238E27FC236}">
              <a16:creationId xmlns:a16="http://schemas.microsoft.com/office/drawing/2014/main" id="{608CB850-8843-4DEF-A9BD-536FA8CE2384}"/>
            </a:ext>
          </a:extLst>
        </xdr:cNvPr>
        <xdr:cNvGrpSpPr/>
      </xdr:nvGrpSpPr>
      <xdr:grpSpPr>
        <a:xfrm>
          <a:off x="76200" y="57136663"/>
          <a:ext cx="10537371" cy="4021184"/>
          <a:chOff x="76200" y="56986714"/>
          <a:chExt cx="10537371" cy="4016830"/>
        </a:xfrm>
      </xdr:grpSpPr>
      <xdr:grpSp>
        <xdr:nvGrpSpPr>
          <xdr:cNvPr id="34" name="Agrupar 33">
            <a:extLst>
              <a:ext uri="{FF2B5EF4-FFF2-40B4-BE49-F238E27FC236}">
                <a16:creationId xmlns:a16="http://schemas.microsoft.com/office/drawing/2014/main" id="{0426A0CB-7E89-42EA-8600-EB34AEB189F0}"/>
              </a:ext>
            </a:extLst>
          </xdr:cNvPr>
          <xdr:cNvGrpSpPr/>
        </xdr:nvGrpSpPr>
        <xdr:grpSpPr>
          <a:xfrm>
            <a:off x="467129" y="58859057"/>
            <a:ext cx="9373557" cy="2111829"/>
            <a:chOff x="9208357" y="61409003"/>
            <a:chExt cx="7599185" cy="1820732"/>
          </a:xfrm>
        </xdr:grpSpPr>
        <xdr:pic>
          <xdr:nvPicPr>
            <xdr:cNvPr id="48" name="Imagem 47">
              <a:extLst>
                <a:ext uri="{FF2B5EF4-FFF2-40B4-BE49-F238E27FC236}">
                  <a16:creationId xmlns:a16="http://schemas.microsoft.com/office/drawing/2014/main" id="{3429D285-18CD-4AF7-955F-80C7A5CCA26E}"/>
                </a:ext>
              </a:extLst>
            </xdr:cNvPr>
            <xdr:cNvPicPr/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208357" y="61449857"/>
              <a:ext cx="3177540" cy="1023321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49" name="Imagem 48">
              <a:extLst>
                <a:ext uri="{FF2B5EF4-FFF2-40B4-BE49-F238E27FC236}">
                  <a16:creationId xmlns:a16="http://schemas.microsoft.com/office/drawing/2014/main" id="{05587E62-989F-44D7-8203-A0338D7C0802}"/>
                </a:ext>
              </a:extLst>
            </xdr:cNvPr>
            <xdr:cNvPicPr/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313227" y="62244515"/>
              <a:ext cx="3494315" cy="98522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0" name="Imagem 49">
              <a:extLst>
                <a:ext uri="{FF2B5EF4-FFF2-40B4-BE49-F238E27FC236}">
                  <a16:creationId xmlns:a16="http://schemas.microsoft.com/office/drawing/2014/main" id="{C7781347-FBD1-4B9C-8CA5-4128B7955D20}"/>
                </a:ext>
              </a:extLst>
            </xdr:cNvPr>
            <xdr:cNvPicPr/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622971" y="62309828"/>
              <a:ext cx="3749040" cy="832821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1" name="Imagem 50">
              <a:extLst>
                <a:ext uri="{FF2B5EF4-FFF2-40B4-BE49-F238E27FC236}">
                  <a16:creationId xmlns:a16="http://schemas.microsoft.com/office/drawing/2014/main" id="{ED82F520-B105-4F30-BAB3-B24328E051FE}"/>
                </a:ext>
              </a:extLst>
            </xdr:cNvPr>
            <xdr:cNvPicPr/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453257" y="61409003"/>
              <a:ext cx="3710940" cy="853440"/>
            </a:xfrm>
            <a:prstGeom prst="rect">
              <a:avLst/>
            </a:prstGeom>
            <a:noFill/>
            <a:ln>
              <a:noFill/>
            </a:ln>
          </xdr:spPr>
        </xdr:pic>
      </xdr:grpSp>
      <xdr:sp macro="" textlink="">
        <xdr:nvSpPr>
          <xdr:cNvPr id="35" name="CaixaDeTexto 34">
            <a:extLst>
              <a:ext uri="{FF2B5EF4-FFF2-40B4-BE49-F238E27FC236}">
                <a16:creationId xmlns:a16="http://schemas.microsoft.com/office/drawing/2014/main" id="{ECA0818F-E44A-49B0-850B-9BEAA7FF9626}"/>
              </a:ext>
            </a:extLst>
          </xdr:cNvPr>
          <xdr:cNvSpPr txBox="1"/>
        </xdr:nvSpPr>
        <xdr:spPr>
          <a:xfrm>
            <a:off x="5736772" y="58793744"/>
            <a:ext cx="478971" cy="4789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600" b="1">
                <a:latin typeface="Times LT Std" panose="02020603050405020304" pitchFamily="18" charset="0"/>
              </a:rPr>
              <a:t>0,5</a:t>
            </a:r>
          </a:p>
        </xdr:txBody>
      </xdr:sp>
      <xdr:sp macro="" textlink="">
        <xdr:nvSpPr>
          <xdr:cNvPr id="36" name="CaixaDeTexto 35">
            <a:extLst>
              <a:ext uri="{FF2B5EF4-FFF2-40B4-BE49-F238E27FC236}">
                <a16:creationId xmlns:a16="http://schemas.microsoft.com/office/drawing/2014/main" id="{8BA9D287-3C1E-4984-8F21-D9137B88D85E}"/>
              </a:ext>
            </a:extLst>
          </xdr:cNvPr>
          <xdr:cNvSpPr txBox="1"/>
        </xdr:nvSpPr>
        <xdr:spPr>
          <a:xfrm>
            <a:off x="8207829" y="58717543"/>
            <a:ext cx="478971" cy="4789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600" b="1">
                <a:latin typeface="Times LT Std" panose="02020603050405020304" pitchFamily="18" charset="0"/>
              </a:rPr>
              <a:t>0,3</a:t>
            </a:r>
          </a:p>
        </xdr:txBody>
      </xdr:sp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31B1A87A-1766-483A-BB4E-51ACA3B5A559}"/>
              </a:ext>
            </a:extLst>
          </xdr:cNvPr>
          <xdr:cNvSpPr txBox="1"/>
        </xdr:nvSpPr>
        <xdr:spPr>
          <a:xfrm>
            <a:off x="8153400" y="60502801"/>
            <a:ext cx="478971" cy="4789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600" b="1">
                <a:latin typeface="Times LT Std" panose="02020603050405020304" pitchFamily="18" charset="0"/>
              </a:rPr>
              <a:t>1,0</a:t>
            </a:r>
          </a:p>
        </xdr:txBody>
      </xdr:sp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75BC846D-0BF9-47FC-ABB2-0A09236F83C9}"/>
              </a:ext>
            </a:extLst>
          </xdr:cNvPr>
          <xdr:cNvSpPr txBox="1"/>
        </xdr:nvSpPr>
        <xdr:spPr>
          <a:xfrm>
            <a:off x="3298372" y="60524572"/>
            <a:ext cx="478971" cy="4789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600" b="1">
                <a:latin typeface="Times LT Std" panose="02020603050405020304" pitchFamily="18" charset="0"/>
              </a:rPr>
              <a:t>1,1</a:t>
            </a:r>
          </a:p>
        </xdr:txBody>
      </xdr:sp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B75CEF7C-2722-42B5-8479-5DE72940BB82}"/>
              </a:ext>
            </a:extLst>
          </xdr:cNvPr>
          <xdr:cNvSpPr txBox="1"/>
        </xdr:nvSpPr>
        <xdr:spPr>
          <a:xfrm>
            <a:off x="2416629" y="58978798"/>
            <a:ext cx="478971" cy="4789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600" b="1">
                <a:latin typeface="Times LT Std" panose="02020603050405020304" pitchFamily="18" charset="0"/>
              </a:rPr>
              <a:t>1,3</a:t>
            </a:r>
          </a:p>
        </xdr:txBody>
      </xdr:sp>
      <xdr:grpSp>
        <xdr:nvGrpSpPr>
          <xdr:cNvPr id="40" name="Agrupar 39">
            <a:extLst>
              <a:ext uri="{FF2B5EF4-FFF2-40B4-BE49-F238E27FC236}">
                <a16:creationId xmlns:a16="http://schemas.microsoft.com/office/drawing/2014/main" id="{C26ABF45-FDF5-4012-A67D-F7897EB68206}"/>
              </a:ext>
            </a:extLst>
          </xdr:cNvPr>
          <xdr:cNvGrpSpPr/>
        </xdr:nvGrpSpPr>
        <xdr:grpSpPr>
          <a:xfrm>
            <a:off x="76200" y="56986714"/>
            <a:ext cx="10537371" cy="1774291"/>
            <a:chOff x="11255828" y="59600374"/>
            <a:chExt cx="7673523" cy="1762317"/>
          </a:xfrm>
        </xdr:grpSpPr>
        <xdr:pic>
          <xdr:nvPicPr>
            <xdr:cNvPr id="45" name="Imagem 44">
              <a:extLst>
                <a:ext uri="{FF2B5EF4-FFF2-40B4-BE49-F238E27FC236}">
                  <a16:creationId xmlns:a16="http://schemas.microsoft.com/office/drawing/2014/main" id="{862FD60D-E94A-4492-8034-6E2DF0CB541D}"/>
                </a:ext>
              </a:extLst>
            </xdr:cNvPr>
            <xdr:cNvPicPr/>
          </xdr:nvPicPr>
          <xdr:blipFill>
            <a:blip xmlns:r="http://schemas.openxmlformats.org/officeDocument/2006/relationships" r:embed="rId6" cstate="print"/>
            <a:srcRect/>
            <a:stretch>
              <a:fillRect/>
            </a:stretch>
          </xdr:blipFill>
          <xdr:spPr bwMode="auto">
            <a:xfrm>
              <a:off x="11255828" y="59610172"/>
              <a:ext cx="4013835" cy="89124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6" name="Imagem 45">
              <a:extLst>
                <a:ext uri="{FF2B5EF4-FFF2-40B4-BE49-F238E27FC236}">
                  <a16:creationId xmlns:a16="http://schemas.microsoft.com/office/drawing/2014/main" id="{73001BC3-B868-4AA4-B7AF-5A7D71EAA46A}"/>
                </a:ext>
              </a:extLst>
            </xdr:cNvPr>
            <xdr:cNvPicPr/>
          </xdr:nvPicPr>
          <xdr:blipFill>
            <a:blip xmlns:r="http://schemas.openxmlformats.org/officeDocument/2006/relationships" r:embed="rId7" cstate="print">
              <a:clrChange>
                <a:clrFrom>
                  <a:srgbClr val="FAF8F9"/>
                </a:clrFrom>
                <a:clrTo>
                  <a:srgbClr val="FAF8F9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5224761" y="59600374"/>
              <a:ext cx="3704590" cy="87346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7" name="Imagem 46">
              <a:extLst>
                <a:ext uri="{FF2B5EF4-FFF2-40B4-BE49-F238E27FC236}">
                  <a16:creationId xmlns:a16="http://schemas.microsoft.com/office/drawing/2014/main" id="{792858B4-C2A0-4026-A3A8-D466F74E4AB1}"/>
                </a:ext>
              </a:extLst>
            </xdr:cNvPr>
            <xdr:cNvPicPr/>
          </xdr:nvPicPr>
          <xdr:blipFill rotWithShape="1">
            <a:blip xmlns:r="http://schemas.openxmlformats.org/officeDocument/2006/relationships" r:embed="rId8" cstate="print">
              <a:clrChange>
                <a:clrFrom>
                  <a:srgbClr val="FAFAFA"/>
                </a:clrFrom>
                <a:clrTo>
                  <a:srgbClr val="FAFAFA">
                    <a:alpha val="0"/>
                  </a:srgbClr>
                </a:clrTo>
              </a:clrChange>
            </a:blip>
            <a:srcRect l="6271" r="6699"/>
            <a:stretch/>
          </xdr:blipFill>
          <xdr:spPr bwMode="auto">
            <a:xfrm>
              <a:off x="11256916" y="60474625"/>
              <a:ext cx="3489961" cy="88806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sp macro="" textlink="">
        <xdr:nvSpPr>
          <xdr:cNvPr id="41" name="CaixaDeTexto 40">
            <a:extLst>
              <a:ext uri="{FF2B5EF4-FFF2-40B4-BE49-F238E27FC236}">
                <a16:creationId xmlns:a16="http://schemas.microsoft.com/office/drawing/2014/main" id="{93664F45-C074-47C0-9787-055B46ACCC2C}"/>
              </a:ext>
            </a:extLst>
          </xdr:cNvPr>
          <xdr:cNvSpPr txBox="1"/>
        </xdr:nvSpPr>
        <xdr:spPr>
          <a:xfrm>
            <a:off x="2438400" y="57433029"/>
            <a:ext cx="478971" cy="4789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600" b="1">
                <a:latin typeface="Times LT Std" panose="02020603050405020304" pitchFamily="18" charset="0"/>
              </a:rPr>
              <a:t>1,53</a:t>
            </a:r>
          </a:p>
        </xdr:txBody>
      </xdr:sp>
      <xdr:sp macro="" textlink="">
        <xdr:nvSpPr>
          <xdr:cNvPr id="42" name="CaixaDeTexto 41">
            <a:extLst>
              <a:ext uri="{FF2B5EF4-FFF2-40B4-BE49-F238E27FC236}">
                <a16:creationId xmlns:a16="http://schemas.microsoft.com/office/drawing/2014/main" id="{F2271864-3273-48A4-A943-859F5252576B}"/>
              </a:ext>
            </a:extLst>
          </xdr:cNvPr>
          <xdr:cNvSpPr txBox="1"/>
        </xdr:nvSpPr>
        <xdr:spPr>
          <a:xfrm>
            <a:off x="9601201" y="57541886"/>
            <a:ext cx="478971" cy="4789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600" b="1">
                <a:latin typeface="Times LT Std" panose="02020603050405020304" pitchFamily="18" charset="0"/>
              </a:rPr>
              <a:t>0,4</a:t>
            </a:r>
          </a:p>
        </xdr:txBody>
      </xdr:sp>
      <xdr:sp macro="" textlink="">
        <xdr:nvSpPr>
          <xdr:cNvPr id="43" name="CaixaDeTexto 42">
            <a:extLst>
              <a:ext uri="{FF2B5EF4-FFF2-40B4-BE49-F238E27FC236}">
                <a16:creationId xmlns:a16="http://schemas.microsoft.com/office/drawing/2014/main" id="{210D5C4F-C409-4FB0-9B3A-E520D0D7FE21}"/>
              </a:ext>
            </a:extLst>
          </xdr:cNvPr>
          <xdr:cNvSpPr txBox="1"/>
        </xdr:nvSpPr>
        <xdr:spPr>
          <a:xfrm>
            <a:off x="7260771" y="57552771"/>
            <a:ext cx="478971" cy="4789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600" b="1">
                <a:latin typeface="Times LT Std" panose="02020603050405020304" pitchFamily="18" charset="0"/>
              </a:rPr>
              <a:t>1,2</a:t>
            </a:r>
          </a:p>
        </xdr:txBody>
      </xdr:sp>
      <xdr:sp macro="" textlink="">
        <xdr:nvSpPr>
          <xdr:cNvPr id="44" name="CaixaDeTexto 43">
            <a:extLst>
              <a:ext uri="{FF2B5EF4-FFF2-40B4-BE49-F238E27FC236}">
                <a16:creationId xmlns:a16="http://schemas.microsoft.com/office/drawing/2014/main" id="{C0C93CFC-BF62-4DF6-A7EA-2CE530F4E5E3}"/>
              </a:ext>
            </a:extLst>
          </xdr:cNvPr>
          <xdr:cNvSpPr txBox="1"/>
        </xdr:nvSpPr>
        <xdr:spPr>
          <a:xfrm>
            <a:off x="1894115" y="58369201"/>
            <a:ext cx="478971" cy="4789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600" b="1">
                <a:latin typeface="Times LT Std" panose="02020603050405020304" pitchFamily="18" charset="0"/>
              </a:rPr>
              <a:t>0,7</a:t>
            </a:r>
          </a:p>
        </xdr:txBody>
      </xdr:sp>
    </xdr:grpSp>
    <xdr:clientData/>
  </xdr:twoCellAnchor>
  <xdr:twoCellAnchor>
    <xdr:from>
      <xdr:col>0</xdr:col>
      <xdr:colOff>5529943</xdr:colOff>
      <xdr:row>27</xdr:row>
      <xdr:rowOff>352423</xdr:rowOff>
    </xdr:from>
    <xdr:to>
      <xdr:col>0</xdr:col>
      <xdr:colOff>5529943</xdr:colOff>
      <xdr:row>27</xdr:row>
      <xdr:rowOff>1190623</xdr:rowOff>
    </xdr:to>
    <xdr:cxnSp macro="">
      <xdr:nvCxnSpPr>
        <xdr:cNvPr id="52" name="Conexão reta 51">
          <a:extLst>
            <a:ext uri="{FF2B5EF4-FFF2-40B4-BE49-F238E27FC236}">
              <a16:creationId xmlns:a16="http://schemas.microsoft.com/office/drawing/2014/main" id="{E290C5A3-5927-497B-8840-F483F83F1ADC}"/>
            </a:ext>
          </a:extLst>
        </xdr:cNvPr>
        <xdr:cNvCxnSpPr/>
      </xdr:nvCxnSpPr>
      <xdr:spPr>
        <a:xfrm>
          <a:off x="5529943" y="57077880"/>
          <a:ext cx="0" cy="8382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8937172</xdr:colOff>
      <xdr:row>27</xdr:row>
      <xdr:rowOff>406852</xdr:rowOff>
    </xdr:from>
    <xdr:to>
      <xdr:col>0</xdr:col>
      <xdr:colOff>8937172</xdr:colOff>
      <xdr:row>27</xdr:row>
      <xdr:rowOff>1245052</xdr:rowOff>
    </xdr:to>
    <xdr:cxnSp macro="">
      <xdr:nvCxnSpPr>
        <xdr:cNvPr id="53" name="Conexão reta 52">
          <a:extLst>
            <a:ext uri="{FF2B5EF4-FFF2-40B4-BE49-F238E27FC236}">
              <a16:creationId xmlns:a16="http://schemas.microsoft.com/office/drawing/2014/main" id="{A9E2DCBD-B9BF-4DA3-8D82-146A79745502}"/>
            </a:ext>
          </a:extLst>
        </xdr:cNvPr>
        <xdr:cNvCxnSpPr/>
      </xdr:nvCxnSpPr>
      <xdr:spPr>
        <a:xfrm>
          <a:off x="8937172" y="57132309"/>
          <a:ext cx="0" cy="8382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4452258</xdr:colOff>
      <xdr:row>28</xdr:row>
      <xdr:rowOff>265338</xdr:rowOff>
    </xdr:from>
    <xdr:to>
      <xdr:col>0</xdr:col>
      <xdr:colOff>4452258</xdr:colOff>
      <xdr:row>28</xdr:row>
      <xdr:rowOff>1103538</xdr:rowOff>
    </xdr:to>
    <xdr:cxnSp macro="">
      <xdr:nvCxnSpPr>
        <xdr:cNvPr id="54" name="Conexão reta 53">
          <a:extLst>
            <a:ext uri="{FF2B5EF4-FFF2-40B4-BE49-F238E27FC236}">
              <a16:creationId xmlns:a16="http://schemas.microsoft.com/office/drawing/2014/main" id="{16BA6FA9-B778-4C90-AEEA-881C8AF79F50}"/>
            </a:ext>
          </a:extLst>
        </xdr:cNvPr>
        <xdr:cNvCxnSpPr/>
      </xdr:nvCxnSpPr>
      <xdr:spPr>
        <a:xfrm>
          <a:off x="4452258" y="59091738"/>
          <a:ext cx="0" cy="8382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5562601</xdr:colOff>
      <xdr:row>28</xdr:row>
      <xdr:rowOff>1321253</xdr:rowOff>
    </xdr:from>
    <xdr:to>
      <xdr:col>0</xdr:col>
      <xdr:colOff>5562601</xdr:colOff>
      <xdr:row>29</xdr:row>
      <xdr:rowOff>58510</xdr:rowOff>
    </xdr:to>
    <xdr:cxnSp macro="">
      <xdr:nvCxnSpPr>
        <xdr:cNvPr id="55" name="Conexão reta 54">
          <a:extLst>
            <a:ext uri="{FF2B5EF4-FFF2-40B4-BE49-F238E27FC236}">
              <a16:creationId xmlns:a16="http://schemas.microsoft.com/office/drawing/2014/main" id="{C8722B81-BA4F-4E07-A3D4-ACE2734ABA3B}"/>
            </a:ext>
          </a:extLst>
        </xdr:cNvPr>
        <xdr:cNvCxnSpPr/>
      </xdr:nvCxnSpPr>
      <xdr:spPr>
        <a:xfrm>
          <a:off x="5562601" y="60147653"/>
          <a:ext cx="0" cy="8382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7217229</xdr:colOff>
      <xdr:row>28</xdr:row>
      <xdr:rowOff>178252</xdr:rowOff>
    </xdr:from>
    <xdr:to>
      <xdr:col>0</xdr:col>
      <xdr:colOff>7217229</xdr:colOff>
      <xdr:row>28</xdr:row>
      <xdr:rowOff>1016452</xdr:rowOff>
    </xdr:to>
    <xdr:cxnSp macro="">
      <xdr:nvCxnSpPr>
        <xdr:cNvPr id="56" name="Conexão reta 55">
          <a:extLst>
            <a:ext uri="{FF2B5EF4-FFF2-40B4-BE49-F238E27FC236}">
              <a16:creationId xmlns:a16="http://schemas.microsoft.com/office/drawing/2014/main" id="{5F712B84-07BD-4A44-894A-124864BCF90F}"/>
            </a:ext>
          </a:extLst>
        </xdr:cNvPr>
        <xdr:cNvCxnSpPr/>
      </xdr:nvCxnSpPr>
      <xdr:spPr>
        <a:xfrm>
          <a:off x="7217229" y="59004652"/>
          <a:ext cx="0" cy="8382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O75"/>
  <sheetViews>
    <sheetView showGridLines="0" tabSelected="1" view="pageBreakPreview" topLeftCell="G1" zoomScale="40" zoomScaleNormal="40" zoomScaleSheetLayoutView="40" workbookViewId="0">
      <selection activeCell="L53" sqref="L53:L61"/>
    </sheetView>
  </sheetViews>
  <sheetFormatPr defaultColWidth="9.109375" defaultRowHeight="13.8" x14ac:dyDescent="0.25"/>
  <cols>
    <col min="1" max="1" width="9.109375" style="4" hidden="1" customWidth="1"/>
    <col min="2" max="2" width="11" style="4" hidden="1" customWidth="1"/>
    <col min="3" max="3" width="15.6640625" style="4" hidden="1" customWidth="1"/>
    <col min="4" max="4" width="9.109375" style="4" hidden="1" customWidth="1"/>
    <col min="5" max="5" width="8.44140625" style="4" hidden="1" customWidth="1"/>
    <col min="6" max="6" width="10.6640625" style="4" hidden="1" customWidth="1"/>
    <col min="7" max="7" width="25.6640625" style="4" customWidth="1"/>
    <col min="8" max="8" width="3.109375" style="4" customWidth="1"/>
    <col min="9" max="9" width="5.109375" style="4" customWidth="1"/>
    <col min="10" max="10" width="8.6640625" style="4" customWidth="1"/>
    <col min="11" max="11" width="3.77734375" style="4" customWidth="1"/>
    <col min="12" max="17" width="12.5546875" style="10" customWidth="1"/>
    <col min="18" max="18" width="11.6640625" style="10" customWidth="1"/>
    <col min="19" max="19" width="13.44140625" style="10" customWidth="1"/>
    <col min="20" max="25" width="12.5546875" style="10" customWidth="1"/>
    <col min="26" max="26" width="2.88671875" style="13" customWidth="1"/>
    <col min="27" max="28" width="14.33203125" style="2" customWidth="1"/>
    <col min="29" max="29" width="17.109375" style="2" customWidth="1"/>
    <col min="30" max="35" width="14.33203125" style="2" customWidth="1"/>
    <col min="36" max="38" width="12.5546875" style="2" customWidth="1"/>
    <col min="39" max="16384" width="9.109375" style="4"/>
  </cols>
  <sheetData>
    <row r="1" spans="12:38" ht="51" customHeight="1" x14ac:dyDescent="0.25">
      <c r="AK1" s="80"/>
      <c r="AL1" s="80"/>
    </row>
    <row r="2" spans="12:38" ht="9" customHeight="1" x14ac:dyDescent="0.25">
      <c r="U2" s="10">
        <f>COUNTA(X8,AG7,AE7,AK5,AK4,AE4,AE5,AE6)</f>
        <v>1</v>
      </c>
    </row>
    <row r="3" spans="12:38" ht="9" customHeight="1" x14ac:dyDescent="0.25"/>
    <row r="4" spans="12:38" s="1" customFormat="1" ht="33" customHeight="1" x14ac:dyDescent="0.3">
      <c r="N4" s="220" t="s">
        <v>183</v>
      </c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1"/>
      <c r="AC4" s="228" t="s">
        <v>1</v>
      </c>
      <c r="AD4" s="228"/>
      <c r="AE4" s="232"/>
      <c r="AF4" s="230"/>
      <c r="AG4" s="230"/>
      <c r="AH4" s="230"/>
      <c r="AI4" s="224" t="s">
        <v>9</v>
      </c>
      <c r="AJ4" s="224"/>
      <c r="AK4" s="226"/>
      <c r="AL4" s="226"/>
    </row>
    <row r="5" spans="12:38" s="1" customFormat="1" ht="33" customHeight="1" x14ac:dyDescent="0.3"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1"/>
      <c r="AC5" s="228" t="s">
        <v>0</v>
      </c>
      <c r="AD5" s="228"/>
      <c r="AE5" s="229"/>
      <c r="AF5" s="229"/>
      <c r="AG5" s="229"/>
      <c r="AH5" s="229"/>
      <c r="AI5" s="224"/>
      <c r="AJ5" s="224"/>
      <c r="AK5" s="226"/>
      <c r="AL5" s="226"/>
    </row>
    <row r="6" spans="12:38" s="1" customFormat="1" ht="33" customHeight="1" x14ac:dyDescent="0.2">
      <c r="L6" s="169" t="s">
        <v>227</v>
      </c>
      <c r="M6" s="169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3"/>
      <c r="AC6" s="228" t="s">
        <v>77</v>
      </c>
      <c r="AD6" s="228"/>
      <c r="AE6" s="230"/>
      <c r="AF6" s="230"/>
      <c r="AG6" s="230"/>
      <c r="AH6" s="230"/>
      <c r="AI6" s="225" t="s">
        <v>92</v>
      </c>
      <c r="AJ6" s="225"/>
      <c r="AK6" s="227"/>
      <c r="AL6" s="227"/>
    </row>
    <row r="7" spans="12:38" s="1" customFormat="1" ht="33.75" customHeight="1" x14ac:dyDescent="0.3">
      <c r="L7" s="174" t="s">
        <v>10</v>
      </c>
      <c r="M7" s="174"/>
      <c r="N7" s="174"/>
      <c r="O7" s="175"/>
      <c r="P7" s="175"/>
      <c r="Q7" s="175"/>
      <c r="R7" s="175"/>
      <c r="S7" s="175"/>
      <c r="T7" s="175"/>
      <c r="U7" s="175"/>
      <c r="V7" s="173" t="s">
        <v>134</v>
      </c>
      <c r="W7" s="173"/>
      <c r="X7" s="234"/>
      <c r="Y7" s="235"/>
      <c r="Z7" s="235"/>
      <c r="AA7" s="235"/>
      <c r="AB7" s="236"/>
      <c r="AC7" s="233" t="s">
        <v>91</v>
      </c>
      <c r="AD7" s="233"/>
      <c r="AE7" s="231"/>
      <c r="AF7" s="231"/>
      <c r="AG7" s="231"/>
      <c r="AH7" s="231"/>
      <c r="AI7" s="225"/>
      <c r="AJ7" s="225"/>
      <c r="AK7" s="227"/>
      <c r="AL7" s="227"/>
    </row>
    <row r="8" spans="12:38" s="24" customFormat="1" ht="40.799999999999997" hidden="1" customHeight="1" x14ac:dyDescent="0.3">
      <c r="L8" s="25"/>
      <c r="M8" s="25"/>
      <c r="N8" s="26"/>
      <c r="O8" s="26"/>
      <c r="P8" s="26"/>
      <c r="Q8" s="26"/>
      <c r="R8" s="27"/>
      <c r="S8" s="22"/>
      <c r="T8" s="27"/>
      <c r="U8" s="28"/>
      <c r="V8" s="27"/>
      <c r="W8" s="29"/>
      <c r="X8" s="219" t="str">
        <f>IF(X7="","",X7)</f>
        <v/>
      </c>
      <c r="Y8" s="219"/>
      <c r="Z8" s="219"/>
      <c r="AA8" s="219"/>
      <c r="AB8" s="219"/>
      <c r="AC8" s="30"/>
      <c r="AD8" s="30"/>
      <c r="AE8" s="30"/>
      <c r="AF8" s="27"/>
      <c r="AG8" s="23"/>
      <c r="AH8" s="27"/>
      <c r="AI8" s="27"/>
      <c r="AJ8" s="27"/>
      <c r="AK8" s="8"/>
      <c r="AL8" s="8"/>
    </row>
    <row r="9" spans="12:38" ht="18" customHeight="1" x14ac:dyDescent="0.25"/>
    <row r="10" spans="12:38" ht="24" customHeight="1" x14ac:dyDescent="0.25">
      <c r="L10" s="212" t="s">
        <v>199</v>
      </c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4"/>
      <c r="AJ10" s="238"/>
      <c r="AK10" s="239"/>
      <c r="AL10" s="240"/>
    </row>
    <row r="11" spans="12:38" ht="24" customHeight="1" x14ac:dyDescent="0.25">
      <c r="L11" s="212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4"/>
      <c r="AJ11" s="241"/>
      <c r="AK11" s="242"/>
      <c r="AL11" s="243"/>
    </row>
    <row r="12" spans="12:38" ht="7.2" customHeight="1" x14ac:dyDescent="0.25"/>
    <row r="13" spans="12:38" ht="26.4" customHeight="1" x14ac:dyDescent="0.25">
      <c r="L13" s="171" t="s">
        <v>26</v>
      </c>
      <c r="M13" s="160" t="s">
        <v>11</v>
      </c>
      <c r="N13" s="160"/>
      <c r="O13" s="160"/>
      <c r="P13" s="110" t="s">
        <v>12</v>
      </c>
      <c r="Q13" s="110"/>
      <c r="R13" s="110" t="s">
        <v>13</v>
      </c>
      <c r="S13" s="110"/>
      <c r="T13" s="110" t="s">
        <v>14</v>
      </c>
      <c r="U13" s="110"/>
      <c r="V13" s="110" t="s">
        <v>29</v>
      </c>
      <c r="W13" s="110"/>
      <c r="X13" s="110" t="s">
        <v>15</v>
      </c>
      <c r="Y13" s="110"/>
      <c r="AA13" s="200" t="str">
        <f>IF(AK4&lt;3,"Composição 
(5 -Excelente a 1 - Fraco)","DIFICULDADE")</f>
        <v>Composição 
(5 -Excelente a 1 - Fraco)</v>
      </c>
      <c r="AB13" s="200"/>
      <c r="AC13" s="200"/>
      <c r="AD13" s="200"/>
      <c r="AE13" s="204" t="str">
        <f>IF(AK4&lt;3,"Cumprimento das exigências","Dificuldade executada")</f>
        <v>Cumprimento das exigências</v>
      </c>
      <c r="AF13" s="205"/>
      <c r="AG13" s="205"/>
      <c r="AH13" s="206"/>
      <c r="AI13" s="210"/>
      <c r="AJ13" s="154" t="s">
        <v>202</v>
      </c>
      <c r="AK13" s="154"/>
      <c r="AL13" s="154"/>
    </row>
    <row r="14" spans="12:38" ht="26.4" customHeight="1" x14ac:dyDescent="0.25">
      <c r="L14" s="171"/>
      <c r="M14" s="160"/>
      <c r="N14" s="160"/>
      <c r="O14" s="160"/>
      <c r="P14" s="133">
        <v>2.5</v>
      </c>
      <c r="Q14" s="133"/>
      <c r="R14" s="133">
        <v>2</v>
      </c>
      <c r="S14" s="133"/>
      <c r="T14" s="133">
        <v>1.5</v>
      </c>
      <c r="U14" s="133"/>
      <c r="V14" s="133">
        <v>1</v>
      </c>
      <c r="W14" s="133"/>
      <c r="X14" s="133">
        <v>0.5</v>
      </c>
      <c r="Y14" s="133"/>
      <c r="AA14" s="200"/>
      <c r="AB14" s="200"/>
      <c r="AC14" s="200"/>
      <c r="AD14" s="200"/>
      <c r="AE14" s="207"/>
      <c r="AF14" s="208"/>
      <c r="AG14" s="208"/>
      <c r="AH14" s="209"/>
      <c r="AI14" s="211"/>
      <c r="AJ14" s="154"/>
      <c r="AK14" s="154"/>
      <c r="AL14" s="154"/>
    </row>
    <row r="15" spans="12:38" ht="26.4" customHeight="1" x14ac:dyDescent="0.25">
      <c r="L15" s="171"/>
      <c r="M15" s="172" t="s">
        <v>18</v>
      </c>
      <c r="N15" s="172"/>
      <c r="O15" s="172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AA15" s="159" t="s">
        <v>200</v>
      </c>
      <c r="AB15" s="159"/>
      <c r="AC15" s="159"/>
      <c r="AD15" s="159"/>
      <c r="AE15" s="159"/>
      <c r="AF15" s="159"/>
      <c r="AG15" s="159"/>
      <c r="AH15" s="159"/>
      <c r="AI15" s="159"/>
      <c r="AJ15" s="134" t="s">
        <v>209</v>
      </c>
      <c r="AK15" s="134"/>
      <c r="AL15" s="32"/>
    </row>
    <row r="16" spans="12:38" ht="26.4" customHeight="1" x14ac:dyDescent="0.25">
      <c r="L16" s="171"/>
      <c r="M16" s="172" t="s">
        <v>19</v>
      </c>
      <c r="N16" s="172"/>
      <c r="O16" s="172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AA16" s="159"/>
      <c r="AB16" s="159"/>
      <c r="AC16" s="159"/>
      <c r="AD16" s="159"/>
      <c r="AE16" s="159"/>
      <c r="AF16" s="159"/>
      <c r="AG16" s="159"/>
      <c r="AH16" s="159"/>
      <c r="AI16" s="159"/>
      <c r="AJ16" s="134" t="s">
        <v>210</v>
      </c>
      <c r="AK16" s="134"/>
      <c r="AL16" s="32"/>
    </row>
    <row r="17" spans="1:40" ht="26.4" customHeight="1" x14ac:dyDescent="0.25">
      <c r="L17" s="171"/>
      <c r="M17" s="172" t="s">
        <v>20</v>
      </c>
      <c r="N17" s="172"/>
      <c r="O17" s="172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AA17" s="151" t="s">
        <v>31</v>
      </c>
      <c r="AB17" s="152"/>
      <c r="AC17" s="152"/>
      <c r="AD17" s="152"/>
      <c r="AE17" s="153"/>
      <c r="AF17" s="69" t="s">
        <v>67</v>
      </c>
      <c r="AG17" s="69" t="s">
        <v>62</v>
      </c>
      <c r="AH17" s="73" t="s">
        <v>63</v>
      </c>
      <c r="AI17" s="156" t="s">
        <v>201</v>
      </c>
      <c r="AJ17" s="134" t="s">
        <v>211</v>
      </c>
      <c r="AK17" s="134"/>
      <c r="AL17" s="32"/>
    </row>
    <row r="18" spans="1:40" ht="26.4" customHeight="1" x14ac:dyDescent="0.25">
      <c r="A18" s="4" t="s">
        <v>98</v>
      </c>
      <c r="B18" s="4" t="s">
        <v>99</v>
      </c>
      <c r="C18" s="4" t="s">
        <v>97</v>
      </c>
      <c r="D18" s="4" t="s">
        <v>96</v>
      </c>
      <c r="L18" s="171"/>
      <c r="M18" s="172" t="s">
        <v>21</v>
      </c>
      <c r="N18" s="172"/>
      <c r="O18" s="172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AA18" s="108" t="s">
        <v>66</v>
      </c>
      <c r="AB18" s="108"/>
      <c r="AC18" s="108"/>
      <c r="AD18" s="108"/>
      <c r="AE18" s="108"/>
      <c r="AF18" s="71" t="s">
        <v>68</v>
      </c>
      <c r="AG18" s="18"/>
      <c r="AH18" s="18"/>
      <c r="AI18" s="157"/>
      <c r="AJ18" s="134" t="s">
        <v>223</v>
      </c>
      <c r="AK18" s="134"/>
      <c r="AL18" s="32"/>
    </row>
    <row r="19" spans="1:40" ht="26.4" customHeight="1" x14ac:dyDescent="0.3">
      <c r="A19" s="4">
        <f>IF(L20="A",1,IF(L20="b",2,IF(L20="",0)))</f>
        <v>0</v>
      </c>
      <c r="B19" s="4">
        <f>IF(AND(AK4&gt;0,$X$8&gt;0),1,0)</f>
        <v>0</v>
      </c>
      <c r="C19" s="4">
        <f>IF($X$8="Masculino",2,IF($X$8="feminino",1,IF($X$8="",0)))</f>
        <v>0</v>
      </c>
      <c r="D19" s="4">
        <f>IF($AK$4=1,1,IF($AK$4=2,2,IF($AK$4=3,3,IF($AK$4="",0))))</f>
        <v>0</v>
      </c>
      <c r="E19" s="4" t="str">
        <f>CONCATENATE(D19&amp;"."&amp;C19&amp;"."&amp;B19&amp;"."&amp;A19)</f>
        <v>0.0.0.0</v>
      </c>
      <c r="F19" s="4">
        <f>IFERROR(INDEX(Folha2!$C1:$C100,MATCH('cartas de competição-artística'!E19,Folha2!$B1:$B100,0)),0)</f>
        <v>0</v>
      </c>
      <c r="G19"/>
      <c r="H19"/>
      <c r="I19"/>
      <c r="J19"/>
      <c r="K19"/>
      <c r="L19" s="171"/>
      <c r="M19" s="176" t="s">
        <v>17</v>
      </c>
      <c r="N19" s="177"/>
      <c r="O19" s="178"/>
      <c r="P19" s="161"/>
      <c r="Q19" s="161"/>
      <c r="R19" s="161"/>
      <c r="AA19" s="108" t="s">
        <v>76</v>
      </c>
      <c r="AB19" s="108"/>
      <c r="AC19" s="108"/>
      <c r="AD19" s="108"/>
      <c r="AE19" s="108"/>
      <c r="AF19" s="72" t="s">
        <v>69</v>
      </c>
      <c r="AG19" s="32"/>
      <c r="AH19" s="32"/>
      <c r="AI19" s="158"/>
      <c r="AJ19" s="134" t="s">
        <v>224</v>
      </c>
      <c r="AK19" s="134"/>
      <c r="AL19" s="32"/>
    </row>
    <row r="20" spans="1:40" ht="26.4" customHeight="1" x14ac:dyDescent="0.55000000000000004">
      <c r="L20" s="215"/>
      <c r="M20" s="34"/>
      <c r="N20" s="34"/>
      <c r="O20" s="34"/>
      <c r="P20" s="34"/>
      <c r="Q20" s="34"/>
      <c r="R20" s="120" t="s">
        <v>136</v>
      </c>
      <c r="S20" s="121"/>
      <c r="T20" s="122">
        <f>IFERROR(INDEX(Folha2!$D1:$D100,MATCH('cartas de competição-artística'!F19,Folha2!$C1:$C100,0)),0)</f>
        <v>0</v>
      </c>
      <c r="U20" s="123">
        <f>IFERROR(INDEX(#REF!,MATCH('cartas de competição-artística'!P18,#REF!,0)),0)</f>
        <v>0</v>
      </c>
      <c r="V20" s="120" t="s">
        <v>137</v>
      </c>
      <c r="W20" s="121"/>
      <c r="X20" s="122"/>
      <c r="Y20" s="123"/>
      <c r="AA20" s="108" t="s">
        <v>32</v>
      </c>
      <c r="AB20" s="108"/>
      <c r="AC20" s="108"/>
      <c r="AD20" s="108"/>
      <c r="AE20" s="108"/>
      <c r="AF20" s="72" t="s">
        <v>70</v>
      </c>
      <c r="AG20" s="18"/>
      <c r="AH20" s="18"/>
      <c r="AI20" s="201"/>
      <c r="AJ20" s="179" t="str">
        <f>IF(AK4&lt;3,"Cump.","Dific.")</f>
        <v>Cump.</v>
      </c>
      <c r="AK20" s="180"/>
      <c r="AL20" s="32"/>
      <c r="AN20" s="85"/>
    </row>
    <row r="21" spans="1:40" ht="26.4" customHeight="1" x14ac:dyDescent="0.55000000000000004">
      <c r="L21" s="21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7"/>
      <c r="AA21" s="108" t="s">
        <v>65</v>
      </c>
      <c r="AB21" s="108"/>
      <c r="AC21" s="108"/>
      <c r="AD21" s="108"/>
      <c r="AE21" s="108"/>
      <c r="AF21" s="72" t="s">
        <v>71</v>
      </c>
      <c r="AG21" s="18"/>
      <c r="AH21" s="18"/>
      <c r="AI21" s="202"/>
      <c r="AJ21" s="181" t="s">
        <v>33</v>
      </c>
      <c r="AK21" s="181"/>
      <c r="AL21" s="64"/>
    </row>
    <row r="22" spans="1:40" ht="26.4" customHeight="1" x14ac:dyDescent="0.55000000000000004">
      <c r="L22" s="21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7"/>
      <c r="AA22" s="108" t="s">
        <v>64</v>
      </c>
      <c r="AB22" s="108"/>
      <c r="AC22" s="108"/>
      <c r="AD22" s="108"/>
      <c r="AE22" s="108"/>
      <c r="AF22" s="72" t="s">
        <v>72</v>
      </c>
      <c r="AG22" s="18"/>
      <c r="AH22" s="18"/>
      <c r="AI22" s="203"/>
      <c r="AJ22" s="182" t="s">
        <v>75</v>
      </c>
      <c r="AK22" s="183"/>
      <c r="AL22" s="189"/>
    </row>
    <row r="23" spans="1:40" ht="26.4" customHeight="1" x14ac:dyDescent="0.55000000000000004">
      <c r="L23" s="21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7"/>
      <c r="AA23" s="108" t="s">
        <v>87</v>
      </c>
      <c r="AB23" s="108"/>
      <c r="AC23" s="108"/>
      <c r="AD23" s="108"/>
      <c r="AE23" s="108"/>
      <c r="AF23" s="72" t="s">
        <v>90</v>
      </c>
      <c r="AG23" s="18"/>
      <c r="AH23" s="18"/>
      <c r="AI23" s="27"/>
      <c r="AJ23" s="184"/>
      <c r="AK23" s="185"/>
      <c r="AL23" s="189"/>
    </row>
    <row r="24" spans="1:40" ht="26.4" customHeight="1" x14ac:dyDescent="0.55000000000000004">
      <c r="L24" s="21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7"/>
      <c r="AA24" s="108" t="s">
        <v>88</v>
      </c>
      <c r="AB24" s="108"/>
      <c r="AC24" s="108"/>
      <c r="AD24" s="108"/>
      <c r="AE24" s="108"/>
      <c r="AF24" s="72" t="s">
        <v>71</v>
      </c>
      <c r="AG24" s="18"/>
      <c r="AH24" s="18"/>
      <c r="AI24" s="27"/>
    </row>
    <row r="25" spans="1:40" ht="26.4" customHeight="1" x14ac:dyDescent="0.55000000000000004">
      <c r="L25" s="21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7"/>
      <c r="AA25" s="108" t="s">
        <v>89</v>
      </c>
      <c r="AB25" s="108"/>
      <c r="AC25" s="108"/>
      <c r="AD25" s="108"/>
      <c r="AE25" s="108"/>
      <c r="AF25" s="72" t="s">
        <v>72</v>
      </c>
      <c r="AG25" s="18"/>
      <c r="AH25" s="18"/>
      <c r="AI25" s="27"/>
    </row>
    <row r="26" spans="1:40" ht="26.4" customHeight="1" x14ac:dyDescent="0.55000000000000004">
      <c r="L26" s="21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7"/>
      <c r="AA26" s="108" t="s">
        <v>60</v>
      </c>
      <c r="AB26" s="108"/>
      <c r="AC26" s="108"/>
      <c r="AD26" s="108"/>
      <c r="AE26" s="108"/>
      <c r="AF26" s="72" t="s">
        <v>73</v>
      </c>
      <c r="AG26" s="18"/>
      <c r="AH26" s="18"/>
      <c r="AI26" s="27"/>
    </row>
    <row r="27" spans="1:40" ht="26.4" customHeight="1" x14ac:dyDescent="0.55000000000000004">
      <c r="L27" s="217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40"/>
      <c r="AA27" s="108" t="s">
        <v>61</v>
      </c>
      <c r="AB27" s="108"/>
      <c r="AC27" s="108"/>
      <c r="AD27" s="108"/>
      <c r="AE27" s="108"/>
      <c r="AF27" s="72" t="s">
        <v>74</v>
      </c>
      <c r="AG27" s="18"/>
      <c r="AH27" s="18"/>
      <c r="AI27" s="27"/>
      <c r="AK27" s="4"/>
      <c r="AL27" s="4"/>
    </row>
    <row r="28" spans="1:40" ht="26.4" customHeight="1" x14ac:dyDescent="0.25"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</row>
    <row r="29" spans="1:40" ht="26.4" customHeight="1" x14ac:dyDescent="0.25">
      <c r="I29" s="244" t="s">
        <v>222</v>
      </c>
      <c r="J29" s="131" t="str">
        <f>IF($AK$6="","",$AK$6)</f>
        <v/>
      </c>
      <c r="L29" s="218" t="s">
        <v>25</v>
      </c>
      <c r="M29" s="137" t="s">
        <v>11</v>
      </c>
      <c r="N29" s="137"/>
      <c r="O29" s="137"/>
      <c r="P29" s="163" t="s">
        <v>78</v>
      </c>
      <c r="Q29" s="164"/>
      <c r="R29" s="164"/>
      <c r="S29" s="164"/>
      <c r="T29" s="165"/>
      <c r="U29" s="112" t="s">
        <v>79</v>
      </c>
      <c r="V29" s="112"/>
      <c r="W29" s="112"/>
      <c r="X29" s="112"/>
      <c r="Y29" s="113"/>
      <c r="AA29" s="159" t="s">
        <v>203</v>
      </c>
      <c r="AB29" s="159"/>
      <c r="AC29" s="159"/>
      <c r="AD29" s="159"/>
      <c r="AE29" s="159"/>
      <c r="AF29" s="159"/>
      <c r="AG29" s="159"/>
      <c r="AH29" s="159"/>
      <c r="AI29" s="159"/>
      <c r="AJ29" s="155" t="s">
        <v>208</v>
      </c>
      <c r="AK29" s="155"/>
      <c r="AL29" s="155"/>
    </row>
    <row r="30" spans="1:40" ht="26.4" customHeight="1" thickBot="1" x14ac:dyDescent="0.3">
      <c r="I30" s="244"/>
      <c r="J30" s="131"/>
      <c r="L30" s="218"/>
      <c r="M30" s="138"/>
      <c r="N30" s="138"/>
      <c r="O30" s="138"/>
      <c r="P30" s="42" t="s">
        <v>80</v>
      </c>
      <c r="Q30" s="42" t="s">
        <v>81</v>
      </c>
      <c r="R30" s="42" t="s">
        <v>82</v>
      </c>
      <c r="S30" s="42" t="s">
        <v>83</v>
      </c>
      <c r="T30" s="43" t="s">
        <v>84</v>
      </c>
      <c r="U30" s="52" t="s">
        <v>80</v>
      </c>
      <c r="V30" s="53" t="s">
        <v>81</v>
      </c>
      <c r="W30" s="53" t="s">
        <v>82</v>
      </c>
      <c r="X30" s="53" t="s">
        <v>83</v>
      </c>
      <c r="Y30" s="53" t="s">
        <v>84</v>
      </c>
      <c r="AA30" s="159"/>
      <c r="AB30" s="159"/>
      <c r="AC30" s="159"/>
      <c r="AD30" s="159"/>
      <c r="AE30" s="159"/>
      <c r="AF30" s="159"/>
      <c r="AG30" s="159"/>
      <c r="AH30" s="159"/>
      <c r="AI30" s="159"/>
      <c r="AJ30" s="155"/>
      <c r="AK30" s="155"/>
      <c r="AL30" s="155"/>
    </row>
    <row r="31" spans="1:40" ht="26.4" customHeight="1" x14ac:dyDescent="0.25">
      <c r="I31" s="244"/>
      <c r="J31" s="131"/>
      <c r="L31" s="218"/>
      <c r="M31" s="139" t="s">
        <v>22</v>
      </c>
      <c r="N31" s="139"/>
      <c r="O31" s="139"/>
      <c r="P31" s="44"/>
      <c r="Q31" s="44"/>
      <c r="R31" s="44"/>
      <c r="S31" s="44"/>
      <c r="T31" s="45"/>
      <c r="U31" s="54"/>
      <c r="V31" s="55"/>
      <c r="W31" s="55"/>
      <c r="X31" s="55"/>
      <c r="Y31" s="55"/>
      <c r="AA31" s="196" t="s">
        <v>31</v>
      </c>
      <c r="AB31" s="196"/>
      <c r="AC31" s="196"/>
      <c r="AD31" s="196"/>
      <c r="AE31" s="198" t="s">
        <v>207</v>
      </c>
      <c r="AF31" s="186" t="s">
        <v>138</v>
      </c>
      <c r="AG31" s="186" t="s">
        <v>204</v>
      </c>
      <c r="AH31" s="186" t="s">
        <v>139</v>
      </c>
      <c r="AI31" s="186" t="s">
        <v>204</v>
      </c>
      <c r="AJ31" s="76" t="s">
        <v>185</v>
      </c>
      <c r="AK31" s="77" t="s">
        <v>186</v>
      </c>
      <c r="AL31" s="77" t="s">
        <v>187</v>
      </c>
    </row>
    <row r="32" spans="1:40" ht="26.4" customHeight="1" x14ac:dyDescent="0.25">
      <c r="I32" s="244" t="s">
        <v>221</v>
      </c>
      <c r="J32" s="130" t="str">
        <f>IF($AE$7="","",$AE$7)</f>
        <v/>
      </c>
      <c r="L32" s="218"/>
      <c r="M32" s="132" t="s">
        <v>23</v>
      </c>
      <c r="N32" s="132"/>
      <c r="O32" s="132"/>
      <c r="P32" s="46"/>
      <c r="Q32" s="46"/>
      <c r="R32" s="46"/>
      <c r="S32" s="46"/>
      <c r="T32" s="47"/>
      <c r="U32" s="56"/>
      <c r="V32" s="57"/>
      <c r="W32" s="57"/>
      <c r="X32" s="57"/>
      <c r="Y32" s="57"/>
      <c r="AA32" s="197"/>
      <c r="AB32" s="197"/>
      <c r="AC32" s="197"/>
      <c r="AD32" s="197"/>
      <c r="AE32" s="199"/>
      <c r="AF32" s="186"/>
      <c r="AG32" s="186"/>
      <c r="AH32" s="186"/>
      <c r="AI32" s="186"/>
      <c r="AJ32" s="70" t="s">
        <v>209</v>
      </c>
      <c r="AK32" s="62"/>
      <c r="AL32" s="62"/>
    </row>
    <row r="33" spans="1:38" ht="26.4" customHeight="1" x14ac:dyDescent="0.25">
      <c r="I33" s="244"/>
      <c r="J33" s="130"/>
      <c r="L33" s="218"/>
      <c r="M33" s="132" t="s">
        <v>16</v>
      </c>
      <c r="N33" s="132"/>
      <c r="O33" s="132"/>
      <c r="P33" s="46"/>
      <c r="Q33" s="46"/>
      <c r="R33" s="46"/>
      <c r="S33" s="46"/>
      <c r="T33" s="47"/>
      <c r="U33" s="56"/>
      <c r="V33" s="57"/>
      <c r="W33" s="57"/>
      <c r="X33" s="57"/>
      <c r="Y33" s="57"/>
      <c r="AA33" s="166" t="s">
        <v>205</v>
      </c>
      <c r="AB33" s="167"/>
      <c r="AC33" s="167"/>
      <c r="AD33" s="167"/>
      <c r="AE33" s="75" t="s">
        <v>68</v>
      </c>
      <c r="AF33" s="31"/>
      <c r="AG33" s="187"/>
      <c r="AH33" s="20"/>
      <c r="AI33" s="187"/>
      <c r="AJ33" s="70" t="s">
        <v>210</v>
      </c>
      <c r="AK33" s="62"/>
      <c r="AL33" s="62"/>
    </row>
    <row r="34" spans="1:38" ht="26.4" customHeight="1" x14ac:dyDescent="0.25">
      <c r="I34" s="244"/>
      <c r="J34" s="130"/>
      <c r="L34" s="218"/>
      <c r="M34" s="132" t="s">
        <v>24</v>
      </c>
      <c r="N34" s="132"/>
      <c r="O34" s="132"/>
      <c r="P34" s="48"/>
      <c r="Q34" s="48"/>
      <c r="R34" s="48"/>
      <c r="S34" s="48"/>
      <c r="T34" s="49"/>
      <c r="U34" s="58"/>
      <c r="V34" s="59"/>
      <c r="W34" s="59"/>
      <c r="X34" s="59"/>
      <c r="Y34" s="59"/>
      <c r="AA34" s="166" t="s">
        <v>76</v>
      </c>
      <c r="AB34" s="167"/>
      <c r="AC34" s="167"/>
      <c r="AD34" s="167"/>
      <c r="AE34" s="75" t="s">
        <v>69</v>
      </c>
      <c r="AF34" s="31"/>
      <c r="AG34" s="188"/>
      <c r="AH34" s="20"/>
      <c r="AI34" s="188"/>
      <c r="AJ34" s="70" t="s">
        <v>211</v>
      </c>
      <c r="AK34" s="62"/>
      <c r="AL34" s="62"/>
    </row>
    <row r="35" spans="1:38" ht="26.4" customHeight="1" x14ac:dyDescent="0.25">
      <c r="A35" s="4" t="s">
        <v>98</v>
      </c>
      <c r="B35" s="4" t="s">
        <v>99</v>
      </c>
      <c r="C35" s="4" t="s">
        <v>97</v>
      </c>
      <c r="D35" s="4" t="s">
        <v>96</v>
      </c>
      <c r="I35" s="244"/>
      <c r="J35" s="130"/>
      <c r="L35" s="218"/>
      <c r="M35" s="135" t="s">
        <v>17</v>
      </c>
      <c r="N35" s="136"/>
      <c r="O35" s="136"/>
      <c r="P35" s="50"/>
      <c r="Q35" s="51"/>
      <c r="R35" s="51"/>
      <c r="S35" s="51"/>
      <c r="T35" s="51"/>
      <c r="U35" s="60"/>
      <c r="V35" s="61"/>
      <c r="W35" s="61"/>
      <c r="X35" s="61"/>
      <c r="Y35" s="56"/>
      <c r="AA35" s="194" t="s">
        <v>206</v>
      </c>
      <c r="AB35" s="195"/>
      <c r="AC35" s="195"/>
      <c r="AD35" s="195"/>
      <c r="AE35" s="74" t="s">
        <v>70</v>
      </c>
      <c r="AF35" s="31"/>
      <c r="AH35" s="31"/>
      <c r="AI35" s="4"/>
      <c r="AJ35" s="82" t="s">
        <v>223</v>
      </c>
      <c r="AK35" s="62"/>
      <c r="AL35" s="62"/>
    </row>
    <row r="36" spans="1:38" s="1" customFormat="1" ht="26.4" customHeight="1" x14ac:dyDescent="0.3">
      <c r="A36" s="4">
        <f>IF(L38="A",1,IF(L38="b",2,IF(L38="",0,IF(L38="c",3))))</f>
        <v>0</v>
      </c>
      <c r="B36" s="4">
        <f>IF(AND(AK4&gt;0,$X$8&gt;0),4,0)</f>
        <v>0</v>
      </c>
      <c r="C36" s="4">
        <f>IF($X$8="Masculino",2,IF($X$8="feminino",1,IF($X$8="",0)))</f>
        <v>0</v>
      </c>
      <c r="D36" s="4">
        <f>IF($AK$4=1,1,IF($AK$4=2,2,IF($AK$4=3,3,IF($AK$4="",0))))</f>
        <v>0</v>
      </c>
      <c r="E36" s="4" t="str">
        <f>CONCATENATE(D36&amp;"."&amp;C36&amp;"."&amp;B36&amp;"."&amp;A36)</f>
        <v>0.0.0.0</v>
      </c>
      <c r="F36" s="4">
        <f>IFERROR(INDEX(Folha4!$C1:$C100,MATCH('cartas de competição-artística'!E36,Folha4!$B1:$B100,0)),0)</f>
        <v>0</v>
      </c>
      <c r="G36"/>
      <c r="H36"/>
      <c r="I36" s="244"/>
      <c r="J36" s="130"/>
      <c r="K36"/>
      <c r="L36" s="248" t="s">
        <v>85</v>
      </c>
      <c r="M36" s="249"/>
      <c r="N36" s="250"/>
      <c r="O36" s="148" t="s">
        <v>136</v>
      </c>
      <c r="P36" s="148"/>
      <c r="Q36" s="148" t="s">
        <v>137</v>
      </c>
      <c r="R36" s="148"/>
      <c r="S36" s="140" t="s">
        <v>86</v>
      </c>
      <c r="T36" s="141"/>
      <c r="U36" s="142"/>
      <c r="V36" s="111" t="s">
        <v>136</v>
      </c>
      <c r="W36" s="111"/>
      <c r="X36" s="111" t="s">
        <v>137</v>
      </c>
      <c r="Y36" s="111"/>
      <c r="Z36" s="11"/>
      <c r="AA36" s="2"/>
      <c r="AB36" s="2"/>
      <c r="AC36" s="2"/>
      <c r="AD36" s="2"/>
      <c r="AE36" s="2"/>
      <c r="AF36" s="2"/>
      <c r="AG36" s="2"/>
      <c r="AJ36" s="82" t="s">
        <v>224</v>
      </c>
      <c r="AK36" s="62"/>
      <c r="AL36" s="62"/>
    </row>
    <row r="37" spans="1:38" s="1" customFormat="1" ht="26.4" customHeight="1" x14ac:dyDescent="0.4">
      <c r="A37" s="4" t="s">
        <v>98</v>
      </c>
      <c r="B37" s="4" t="s">
        <v>99</v>
      </c>
      <c r="C37" s="4" t="s">
        <v>97</v>
      </c>
      <c r="D37" s="4" t="s">
        <v>96</v>
      </c>
      <c r="E37" s="4"/>
      <c r="F37" s="4"/>
      <c r="I37" s="244" t="s">
        <v>10</v>
      </c>
      <c r="J37" s="129" t="str">
        <f>IF($O$7="","",$O$7)</f>
        <v/>
      </c>
      <c r="L37" s="251"/>
      <c r="M37" s="252"/>
      <c r="N37" s="253"/>
      <c r="O37" s="122">
        <f>IFERROR(INDEX(Folha4!D1:D100,MATCH(F36,Folha4!C1:C100,0)),0)</f>
        <v>0</v>
      </c>
      <c r="P37" s="123">
        <f>IFERROR(INDEX(#REF!,MATCH('cartas de competição-artística'!H35,#REF!,0)),0)</f>
        <v>0</v>
      </c>
      <c r="Q37" s="162"/>
      <c r="R37" s="162"/>
      <c r="S37" s="143"/>
      <c r="T37" s="144"/>
      <c r="U37" s="145"/>
      <c r="V37" s="146">
        <f>IFERROR(INDEX(Folha4!D1:D100,MATCH(F38,Folha4!C1:C100,0)),0)</f>
        <v>0</v>
      </c>
      <c r="W37" s="147">
        <f>IFERROR(INDEX(#REF!,MATCH('cartas de competição-artística'!R35,#REF!,0)),0)</f>
        <v>0</v>
      </c>
      <c r="X37" s="168"/>
      <c r="Y37" s="168"/>
      <c r="Z37" s="12"/>
      <c r="AG37" s="2"/>
      <c r="AJ37" s="82" t="str">
        <f>IF(AK4&gt;2,"Dific.","")</f>
        <v/>
      </c>
      <c r="AK37" s="83"/>
      <c r="AL37" s="83"/>
    </row>
    <row r="38" spans="1:38" s="1" customFormat="1" ht="26.4" customHeight="1" x14ac:dyDescent="0.55000000000000004">
      <c r="A38" s="4">
        <f>IF(S38="A",1,IF(S38="b",2,IF(S38="",0,IF(S38="c",3))))</f>
        <v>0</v>
      </c>
      <c r="B38" s="4">
        <f>IF(AND(AK4&gt;0,$X$8&gt;0),4,0)</f>
        <v>0</v>
      </c>
      <c r="C38" s="4">
        <f>IF($X$8="Masculino",2,IF($X$8="feminino",1,IF($X$8="",0)))</f>
        <v>0</v>
      </c>
      <c r="D38" s="4">
        <f>IF($AK$4=1,1,IF($AK$4=2,2,IF($AK$4=3,3,IF($AK$4="",0))))</f>
        <v>0</v>
      </c>
      <c r="E38" s="4" t="str">
        <f>CONCATENATE(D38&amp;"."&amp;C38&amp;"."&amp;B38&amp;"."&amp;A38)</f>
        <v>0.0.0.0</v>
      </c>
      <c r="F38" s="4">
        <f>IFERROR(INDEX(Folha4!$C1:$C102,MATCH('cartas de competição-artística'!E38,Folha4!$B1:$B102,0)),0)</f>
        <v>0</v>
      </c>
      <c r="I38" s="244"/>
      <c r="J38" s="129"/>
      <c r="L38" s="109"/>
      <c r="M38" s="35"/>
      <c r="N38" s="36"/>
      <c r="O38" s="36"/>
      <c r="P38" s="36"/>
      <c r="Q38" s="36"/>
      <c r="R38" s="36"/>
      <c r="S38" s="109"/>
      <c r="T38" s="36"/>
      <c r="U38" s="36"/>
      <c r="V38" s="36"/>
      <c r="W38" s="36"/>
      <c r="X38" s="36"/>
      <c r="Y38" s="37"/>
      <c r="Z38" s="12"/>
      <c r="AJ38" s="78" t="s">
        <v>33</v>
      </c>
      <c r="AK38" s="64"/>
      <c r="AL38" s="64"/>
    </row>
    <row r="39" spans="1:38" s="1" customFormat="1" ht="26.4" customHeight="1" x14ac:dyDescent="0.55000000000000004">
      <c r="I39" s="244"/>
      <c r="J39" s="129"/>
      <c r="L39" s="109"/>
      <c r="M39" s="35"/>
      <c r="N39" s="36"/>
      <c r="O39" s="36"/>
      <c r="P39" s="36"/>
      <c r="Q39" s="36"/>
      <c r="R39" s="36"/>
      <c r="S39" s="109"/>
      <c r="T39" s="36"/>
      <c r="U39" s="36"/>
      <c r="V39" s="36"/>
      <c r="W39" s="36"/>
      <c r="X39" s="36"/>
      <c r="Y39" s="37"/>
      <c r="Z39" s="8"/>
      <c r="AJ39" s="79" t="s">
        <v>17</v>
      </c>
      <c r="AK39" s="62"/>
      <c r="AL39" s="62"/>
    </row>
    <row r="40" spans="1:38" ht="26.4" customHeight="1" x14ac:dyDescent="0.55000000000000004">
      <c r="I40" s="244"/>
      <c r="J40" s="129"/>
      <c r="L40" s="109"/>
      <c r="M40" s="35"/>
      <c r="N40" s="36"/>
      <c r="O40" s="36"/>
      <c r="P40" s="36"/>
      <c r="Q40" s="36"/>
      <c r="R40" s="36"/>
      <c r="S40" s="109"/>
      <c r="T40" s="36"/>
      <c r="U40" s="36"/>
      <c r="V40" s="36"/>
      <c r="W40" s="36"/>
      <c r="X40" s="36"/>
      <c r="Y40" s="37"/>
      <c r="AA40" s="63"/>
      <c r="AB40" s="63"/>
      <c r="AC40" s="63"/>
      <c r="AD40" s="63"/>
      <c r="AE40" s="63"/>
      <c r="AI40" s="4"/>
      <c r="AJ40" s="149" t="s">
        <v>75</v>
      </c>
      <c r="AK40" s="190"/>
      <c r="AL40" s="191"/>
    </row>
    <row r="41" spans="1:38" ht="26.4" customHeight="1" x14ac:dyDescent="0.55000000000000004">
      <c r="I41" s="244"/>
      <c r="J41" s="129"/>
      <c r="L41" s="109"/>
      <c r="M41" s="35"/>
      <c r="N41" s="36"/>
      <c r="O41" s="36"/>
      <c r="P41" s="36"/>
      <c r="Q41" s="36"/>
      <c r="R41" s="36"/>
      <c r="S41" s="109"/>
      <c r="T41" s="36"/>
      <c r="U41" s="36"/>
      <c r="V41" s="36"/>
      <c r="W41" s="36"/>
      <c r="X41" s="36"/>
      <c r="Y41" s="37"/>
      <c r="Z41" s="9"/>
      <c r="AA41" s="63"/>
      <c r="AB41" s="63"/>
      <c r="AC41" s="63"/>
      <c r="AD41" s="63"/>
      <c r="AE41" s="63"/>
      <c r="AI41" s="4"/>
      <c r="AJ41" s="150"/>
      <c r="AK41" s="192"/>
      <c r="AL41" s="193"/>
    </row>
    <row r="42" spans="1:38" ht="26.4" customHeight="1" x14ac:dyDescent="0.55000000000000004">
      <c r="I42" s="244"/>
      <c r="J42" s="129"/>
      <c r="L42" s="109"/>
      <c r="M42" s="35"/>
      <c r="N42" s="36"/>
      <c r="O42" s="36"/>
      <c r="P42" s="36"/>
      <c r="Q42" s="36"/>
      <c r="R42" s="36"/>
      <c r="S42" s="109"/>
      <c r="T42" s="36"/>
      <c r="U42" s="36"/>
      <c r="V42" s="36"/>
      <c r="W42" s="36"/>
      <c r="X42" s="36"/>
      <c r="Y42" s="37"/>
      <c r="Z42" s="14"/>
      <c r="AA42" s="8"/>
      <c r="AB42" s="8"/>
      <c r="AC42" s="8"/>
      <c r="AD42" s="8"/>
      <c r="AE42" s="8"/>
      <c r="AI42" s="4"/>
    </row>
    <row r="43" spans="1:38" ht="26.4" customHeight="1" x14ac:dyDescent="0.55000000000000004">
      <c r="I43" s="244"/>
      <c r="J43" s="129"/>
      <c r="L43" s="109"/>
      <c r="M43" s="35"/>
      <c r="N43" s="36"/>
      <c r="O43" s="36"/>
      <c r="P43" s="36"/>
      <c r="Q43" s="36"/>
      <c r="R43" s="36"/>
      <c r="S43" s="109"/>
      <c r="T43" s="36"/>
      <c r="U43" s="36"/>
      <c r="V43" s="36"/>
      <c r="W43" s="36"/>
      <c r="X43" s="36"/>
      <c r="Y43" s="37"/>
      <c r="Z43" s="17"/>
      <c r="AA43" s="8"/>
      <c r="AB43" s="8"/>
      <c r="AC43" s="8"/>
      <c r="AD43" s="8"/>
      <c r="AE43" s="8"/>
      <c r="AF43" s="8"/>
      <c r="AG43" s="8"/>
      <c r="AH43" s="4"/>
      <c r="AI43" s="4"/>
    </row>
    <row r="44" spans="1:38" ht="26.4" customHeight="1" x14ac:dyDescent="0.55000000000000004">
      <c r="I44" s="244"/>
      <c r="J44" s="129"/>
      <c r="L44" s="109"/>
      <c r="M44" s="38"/>
      <c r="N44" s="39"/>
      <c r="O44" s="39"/>
      <c r="P44" s="39"/>
      <c r="Q44" s="39"/>
      <c r="R44" s="39"/>
      <c r="S44" s="109"/>
      <c r="T44" s="39"/>
      <c r="U44" s="39"/>
      <c r="V44" s="39"/>
      <c r="W44" s="39"/>
      <c r="X44" s="39"/>
      <c r="Y44" s="40"/>
      <c r="Z44" s="17"/>
      <c r="AA44" s="4"/>
      <c r="AB44" s="4"/>
      <c r="AC44" s="4"/>
      <c r="AD44" s="4"/>
      <c r="AE44" s="4"/>
      <c r="AF44" s="4"/>
      <c r="AG44" s="4"/>
      <c r="AH44" s="4"/>
      <c r="AI44" s="4"/>
      <c r="AJ44" s="8"/>
      <c r="AK44" s="8"/>
      <c r="AL44" s="68"/>
    </row>
    <row r="45" spans="1:38" ht="26.4" customHeight="1" x14ac:dyDescent="0.25">
      <c r="I45" s="84"/>
      <c r="Z45" s="17"/>
      <c r="AA45" s="4"/>
      <c r="AB45" s="4"/>
      <c r="AC45" s="4"/>
      <c r="AD45" s="4"/>
      <c r="AE45" s="4"/>
      <c r="AF45" s="4"/>
      <c r="AG45" s="4"/>
      <c r="AH45" s="4"/>
      <c r="AI45" s="4"/>
      <c r="AJ45" s="8"/>
      <c r="AK45" s="8"/>
      <c r="AL45" s="8"/>
    </row>
    <row r="46" spans="1:38" ht="26.4" customHeight="1" x14ac:dyDescent="0.25">
      <c r="I46" s="244" t="s">
        <v>222</v>
      </c>
      <c r="J46" s="131" t="str">
        <f>IF($AK$6="","",$AK$6)</f>
        <v/>
      </c>
      <c r="L46" s="126" t="s">
        <v>28</v>
      </c>
      <c r="M46" s="160" t="s">
        <v>11</v>
      </c>
      <c r="N46" s="160"/>
      <c r="O46" s="160"/>
      <c r="P46" s="110" t="s">
        <v>12</v>
      </c>
      <c r="Q46" s="110"/>
      <c r="R46" s="110" t="s">
        <v>13</v>
      </c>
      <c r="S46" s="110"/>
      <c r="T46" s="110" t="s">
        <v>14</v>
      </c>
      <c r="U46" s="110"/>
      <c r="V46" s="110" t="s">
        <v>29</v>
      </c>
      <c r="W46" s="110"/>
      <c r="X46" s="110" t="s">
        <v>15</v>
      </c>
      <c r="Y46" s="110"/>
      <c r="Z46" s="17"/>
      <c r="AA46" s="200" t="str">
        <f>IF(AL3&lt;3,"Composição 
(5 -Excelente a 1 - Fraco)","DIFICULDADE")</f>
        <v>Composição 
(5 -Excelente a 1 - Fraco)</v>
      </c>
      <c r="AB46" s="200"/>
      <c r="AC46" s="200"/>
      <c r="AD46" s="200"/>
      <c r="AE46" s="204" t="str">
        <f>IF(AK4&lt;3,"Cumprimento das exigências","Dificuldade executada")</f>
        <v>Cumprimento das exigências</v>
      </c>
      <c r="AF46" s="205"/>
      <c r="AG46" s="205"/>
      <c r="AH46" s="206"/>
      <c r="AI46" s="210"/>
      <c r="AJ46" s="154" t="s">
        <v>212</v>
      </c>
      <c r="AK46" s="154"/>
      <c r="AL46" s="154"/>
    </row>
    <row r="47" spans="1:38" ht="26.4" customHeight="1" x14ac:dyDescent="0.25">
      <c r="I47" s="244"/>
      <c r="J47" s="131"/>
      <c r="L47" s="127"/>
      <c r="M47" s="160"/>
      <c r="N47" s="160"/>
      <c r="O47" s="160"/>
      <c r="P47" s="133">
        <v>2.5</v>
      </c>
      <c r="Q47" s="133"/>
      <c r="R47" s="133">
        <v>2</v>
      </c>
      <c r="S47" s="133"/>
      <c r="T47" s="133">
        <v>1.5</v>
      </c>
      <c r="U47" s="133"/>
      <c r="V47" s="133">
        <v>1</v>
      </c>
      <c r="W47" s="133"/>
      <c r="X47" s="133">
        <v>0.5</v>
      </c>
      <c r="Y47" s="133"/>
      <c r="Z47" s="17"/>
      <c r="AA47" s="200"/>
      <c r="AB47" s="200"/>
      <c r="AC47" s="200"/>
      <c r="AD47" s="200"/>
      <c r="AE47" s="207"/>
      <c r="AF47" s="208"/>
      <c r="AG47" s="208"/>
      <c r="AH47" s="209"/>
      <c r="AI47" s="211"/>
      <c r="AJ47" s="154"/>
      <c r="AK47" s="154"/>
      <c r="AL47" s="154"/>
    </row>
    <row r="48" spans="1:38" ht="26.4" customHeight="1" x14ac:dyDescent="0.25">
      <c r="I48" s="244"/>
      <c r="J48" s="131"/>
      <c r="L48" s="127"/>
      <c r="M48" s="132" t="s">
        <v>18</v>
      </c>
      <c r="N48" s="132"/>
      <c r="O48" s="132"/>
      <c r="P48" s="124"/>
      <c r="Q48" s="125"/>
      <c r="R48" s="124"/>
      <c r="S48" s="125"/>
      <c r="T48" s="124"/>
      <c r="U48" s="125"/>
      <c r="V48" s="124"/>
      <c r="W48" s="125"/>
      <c r="X48" s="124"/>
      <c r="Y48" s="125"/>
      <c r="AA48" s="159" t="str">
        <f>IF(L46="","",IF(L46="Barra fixa","Deduções Barra Fixa",IF(L46="Trave","Deduções Trave",IF(L46="Paralelas","Deduções Paralelas"))))</f>
        <v>Deduções Paralelas</v>
      </c>
      <c r="AB48" s="159"/>
      <c r="AC48" s="159"/>
      <c r="AD48" s="159"/>
      <c r="AE48" s="159"/>
      <c r="AF48" s="159"/>
      <c r="AG48" s="159"/>
      <c r="AH48" s="159"/>
      <c r="AI48" s="159"/>
      <c r="AJ48" s="134" t="s">
        <v>209</v>
      </c>
      <c r="AK48" s="134"/>
      <c r="AL48" s="32"/>
    </row>
    <row r="49" spans="1:38" ht="26.4" customHeight="1" x14ac:dyDescent="0.25">
      <c r="I49" s="244" t="s">
        <v>221</v>
      </c>
      <c r="J49" s="130" t="str">
        <f>IF($AE$7="","",$AE$7)</f>
        <v/>
      </c>
      <c r="L49" s="127"/>
      <c r="M49" s="132" t="s">
        <v>19</v>
      </c>
      <c r="N49" s="132"/>
      <c r="O49" s="132"/>
      <c r="P49" s="124"/>
      <c r="Q49" s="125"/>
      <c r="R49" s="124"/>
      <c r="S49" s="125"/>
      <c r="T49" s="124"/>
      <c r="U49" s="125"/>
      <c r="V49" s="124"/>
      <c r="W49" s="125"/>
      <c r="X49" s="124"/>
      <c r="Y49" s="125"/>
      <c r="Z49" s="9"/>
      <c r="AA49" s="159"/>
      <c r="AB49" s="159"/>
      <c r="AC49" s="159"/>
      <c r="AD49" s="159"/>
      <c r="AE49" s="159"/>
      <c r="AF49" s="159"/>
      <c r="AG49" s="159"/>
      <c r="AH49" s="159"/>
      <c r="AI49" s="159"/>
      <c r="AJ49" s="134" t="s">
        <v>210</v>
      </c>
      <c r="AK49" s="134"/>
      <c r="AL49" s="32"/>
    </row>
    <row r="50" spans="1:38" ht="26.4" customHeight="1" x14ac:dyDescent="0.25">
      <c r="I50" s="244"/>
      <c r="J50" s="130"/>
      <c r="L50" s="127"/>
      <c r="M50" s="132" t="s">
        <v>20</v>
      </c>
      <c r="N50" s="132"/>
      <c r="O50" s="132"/>
      <c r="P50" s="124"/>
      <c r="Q50" s="125"/>
      <c r="R50" s="124"/>
      <c r="S50" s="125"/>
      <c r="T50" s="124"/>
      <c r="U50" s="125"/>
      <c r="V50" s="124"/>
      <c r="W50" s="125"/>
      <c r="X50" s="124"/>
      <c r="Y50" s="125"/>
      <c r="Z50" s="14"/>
      <c r="AA50" s="151" t="s">
        <v>31</v>
      </c>
      <c r="AB50" s="152"/>
      <c r="AC50" s="152"/>
      <c r="AD50" s="152"/>
      <c r="AE50" s="153"/>
      <c r="AF50" s="69" t="s">
        <v>67</v>
      </c>
      <c r="AG50" s="69" t="s">
        <v>62</v>
      </c>
      <c r="AH50" s="73" t="s">
        <v>63</v>
      </c>
      <c r="AI50" s="156" t="s">
        <v>201</v>
      </c>
      <c r="AJ50" s="134" t="s">
        <v>211</v>
      </c>
      <c r="AK50" s="134"/>
      <c r="AL50" s="32"/>
    </row>
    <row r="51" spans="1:38" ht="26.4" customHeight="1" x14ac:dyDescent="0.3">
      <c r="A51" s="4" t="s">
        <v>98</v>
      </c>
      <c r="B51" s="4" t="s">
        <v>99</v>
      </c>
      <c r="C51" s="4" t="s">
        <v>97</v>
      </c>
      <c r="D51" s="4" t="s">
        <v>96</v>
      </c>
      <c r="G51"/>
      <c r="H51"/>
      <c r="I51" s="244"/>
      <c r="J51" s="130"/>
      <c r="K51"/>
      <c r="L51" s="127"/>
      <c r="M51" s="132" t="s">
        <v>21</v>
      </c>
      <c r="N51" s="132"/>
      <c r="O51" s="132"/>
      <c r="P51" s="124"/>
      <c r="Q51" s="125"/>
      <c r="R51" s="124"/>
      <c r="S51" s="125"/>
      <c r="T51" s="124"/>
      <c r="U51" s="125"/>
      <c r="V51" s="124"/>
      <c r="W51" s="125"/>
      <c r="X51" s="124"/>
      <c r="Y51" s="125"/>
      <c r="Z51" s="17"/>
      <c r="AA51" s="108" t="s">
        <v>66</v>
      </c>
      <c r="AB51" s="108"/>
      <c r="AC51" s="108"/>
      <c r="AD51" s="108"/>
      <c r="AE51" s="108"/>
      <c r="AF51" s="71" t="s">
        <v>68</v>
      </c>
      <c r="AG51" s="18"/>
      <c r="AH51" s="18"/>
      <c r="AI51" s="157"/>
      <c r="AJ51" s="134" t="s">
        <v>223</v>
      </c>
      <c r="AK51" s="134"/>
      <c r="AL51" s="32"/>
    </row>
    <row r="52" spans="1:38" ht="26.4" customHeight="1" x14ac:dyDescent="0.25">
      <c r="A52" s="4">
        <f>IF(L53="A",1,IF(L53="b",2,IF(L53="",0,IF(L53="c",3))))</f>
        <v>0</v>
      </c>
      <c r="B52" s="4">
        <f>IF(AND(AK4&gt;0,$X$8&gt;0,L46="trave"),2,0)</f>
        <v>0</v>
      </c>
      <c r="C52" s="4">
        <f>IF($X$8="Masculino",2,IF($X$8="feminino",1,IF($X$8="",0)))</f>
        <v>0</v>
      </c>
      <c r="D52" s="4">
        <f>IF($AK$4=1,1,IF($AK$4=2,2,IF($AK$4=3,3,IF($AK$4="",0))))</f>
        <v>0</v>
      </c>
      <c r="E52" s="4" t="str">
        <f>CONCATENATE(D52&amp;"."&amp;C52&amp;"."&amp;B52&amp;"."&amp;A52)</f>
        <v>0.0.0.0</v>
      </c>
      <c r="F52" s="4">
        <f>IFERROR(INDEX(Folha2!$C1:$C100,MATCH('cartas de competição-artística'!E52,Folha2!$B1:$B100,0)),0)</f>
        <v>0</v>
      </c>
      <c r="I52" s="244"/>
      <c r="J52" s="130"/>
      <c r="L52" s="128"/>
      <c r="M52" s="116" t="s">
        <v>17</v>
      </c>
      <c r="N52" s="117"/>
      <c r="O52" s="118"/>
      <c r="P52" s="119"/>
      <c r="Q52" s="119"/>
      <c r="R52" s="119"/>
      <c r="Z52" s="17"/>
      <c r="AA52" s="108" t="s">
        <v>76</v>
      </c>
      <c r="AB52" s="108"/>
      <c r="AC52" s="108"/>
      <c r="AD52" s="108"/>
      <c r="AE52" s="108"/>
      <c r="AF52" s="72" t="s">
        <v>69</v>
      </c>
      <c r="AG52" s="32"/>
      <c r="AH52" s="32"/>
      <c r="AI52" s="158"/>
      <c r="AJ52" s="134" t="s">
        <v>224</v>
      </c>
      <c r="AK52" s="134"/>
      <c r="AL52" s="32"/>
    </row>
    <row r="53" spans="1:38" ht="26.4" customHeight="1" x14ac:dyDescent="0.25">
      <c r="A53" s="4" t="s">
        <v>98</v>
      </c>
      <c r="B53" s="4" t="s">
        <v>99</v>
      </c>
      <c r="C53" s="4" t="s">
        <v>97</v>
      </c>
      <c r="D53" s="4" t="s">
        <v>96</v>
      </c>
      <c r="I53" s="244"/>
      <c r="J53" s="130"/>
      <c r="L53" s="215"/>
      <c r="M53" s="101"/>
      <c r="N53" s="86"/>
      <c r="O53" s="86"/>
      <c r="P53" s="86"/>
      <c r="Q53" s="86"/>
      <c r="R53" s="120" t="s">
        <v>136</v>
      </c>
      <c r="S53" s="121"/>
      <c r="T53" s="122">
        <f>IFERROR(INDEX(Folha2!$D1:$D100,MATCH('cartas de competição-artística'!F57,Folha2!$C1:$C100,0)),0)</f>
        <v>0</v>
      </c>
      <c r="U53" s="123">
        <f>IFERROR(INDEX(#REF!,MATCH('cartas de competição-artística'!P51,#REF!,0)),0)</f>
        <v>0</v>
      </c>
      <c r="V53" s="120" t="s">
        <v>137</v>
      </c>
      <c r="W53" s="121"/>
      <c r="X53" s="122"/>
      <c r="Y53" s="123"/>
      <c r="Z53" s="17"/>
      <c r="AA53" s="108" t="s">
        <v>32</v>
      </c>
      <c r="AB53" s="108"/>
      <c r="AC53" s="108"/>
      <c r="AD53" s="108"/>
      <c r="AE53" s="108"/>
      <c r="AF53" s="72" t="s">
        <v>70</v>
      </c>
      <c r="AG53" s="18"/>
      <c r="AH53" s="18"/>
      <c r="AI53" s="262"/>
      <c r="AJ53" s="134" t="str">
        <f>IF(AK4&lt;3,"Cump.","Dific.")</f>
        <v>Cump.</v>
      </c>
      <c r="AK53" s="134"/>
      <c r="AL53" s="32"/>
    </row>
    <row r="54" spans="1:38" ht="26.4" customHeight="1" x14ac:dyDescent="0.25">
      <c r="A54" s="4">
        <f>IF(L53="A",1,IF(L53="b",2,IF(L53="",0,IF(L53="c",3))))</f>
        <v>0</v>
      </c>
      <c r="B54" s="4">
        <f>IF(AND(AK4&gt;0,$X$8&gt;0,L46="barra fixa"),3,0)</f>
        <v>0</v>
      </c>
      <c r="C54" s="4">
        <f>IF($X$8="Masculino",2,IF($X$8="feminino",1,IF($X$8="",0)))</f>
        <v>0</v>
      </c>
      <c r="D54" s="4">
        <f>IF($AK$4=1,1,IF($AK$4=2,2,IF($AK$4=3,3,IF($AK$4="",0))))</f>
        <v>0</v>
      </c>
      <c r="E54" s="4" t="str">
        <f>CONCATENATE(D54&amp;"."&amp;C54&amp;"."&amp;B54&amp;"."&amp;A54)</f>
        <v>0.0.0.0</v>
      </c>
      <c r="F54" s="4">
        <f>IFERROR(INDEX(Folha2!$C1:$C100,MATCH('cartas de competição-artística'!E54,Folha2!$B1:$B100,0)),0)</f>
        <v>0</v>
      </c>
      <c r="I54" s="244" t="s">
        <v>10</v>
      </c>
      <c r="J54" s="129" t="str">
        <f>IF($O$7="","",$O$7)</f>
        <v/>
      </c>
      <c r="L54" s="216"/>
      <c r="M54" s="102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8"/>
      <c r="Z54" s="17"/>
      <c r="AA54" s="108" t="s">
        <v>65</v>
      </c>
      <c r="AB54" s="108"/>
      <c r="AC54" s="108"/>
      <c r="AD54" s="108"/>
      <c r="AE54" s="108"/>
      <c r="AF54" s="72" t="s">
        <v>71</v>
      </c>
      <c r="AG54" s="18"/>
      <c r="AH54" s="18"/>
      <c r="AI54" s="263"/>
      <c r="AJ54" s="181" t="s">
        <v>33</v>
      </c>
      <c r="AK54" s="181"/>
      <c r="AL54" s="64"/>
    </row>
    <row r="55" spans="1:38" ht="26.4" customHeight="1" x14ac:dyDescent="0.25">
      <c r="A55" s="4" t="s">
        <v>98</v>
      </c>
      <c r="B55" s="4" t="s">
        <v>99</v>
      </c>
      <c r="C55" s="4" t="s">
        <v>97</v>
      </c>
      <c r="D55" s="4" t="s">
        <v>96</v>
      </c>
      <c r="I55" s="244"/>
      <c r="J55" s="129"/>
      <c r="L55" s="216"/>
      <c r="M55" s="102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8"/>
      <c r="Z55" s="17"/>
      <c r="AA55" s="108" t="s">
        <v>64</v>
      </c>
      <c r="AB55" s="108"/>
      <c r="AC55" s="108"/>
      <c r="AD55" s="108"/>
      <c r="AE55" s="108"/>
      <c r="AF55" s="72" t="s">
        <v>72</v>
      </c>
      <c r="AG55" s="18"/>
      <c r="AH55" s="18"/>
      <c r="AI55" s="263"/>
      <c r="AJ55" s="182" t="s">
        <v>75</v>
      </c>
      <c r="AK55" s="183"/>
      <c r="AL55" s="189"/>
    </row>
    <row r="56" spans="1:38" ht="26.4" customHeight="1" x14ac:dyDescent="0.25">
      <c r="A56" s="4">
        <f>IF(L53="A",1,IF(L53="b",2,IF(L53="",0,IF(L53="c",3))))</f>
        <v>0</v>
      </c>
      <c r="B56" s="4">
        <f>IF(AND(AK4&gt;0,$X$8&gt;0,L46="paralelas"),5,0)</f>
        <v>0</v>
      </c>
      <c r="C56" s="4">
        <f>IF($X$8="Masculino",2,IF($X$8="feminino",1,IF($X$8="",0)))</f>
        <v>0</v>
      </c>
      <c r="D56" s="4">
        <f>IF($AK$4=1,1,IF($AK$4=2,2,IF($AK$4=3,3,IF($AK$4="",0))))</f>
        <v>0</v>
      </c>
      <c r="E56" s="4" t="str">
        <f>CONCATENATE(D56&amp;"."&amp;C56&amp;"."&amp;B56&amp;"."&amp;A56)</f>
        <v>0.0.0.0</v>
      </c>
      <c r="F56" s="4">
        <f>IFERROR(INDEX(Folha2!$C1:$C100,MATCH('cartas de competição-artística'!E56,Folha2!$B1:$B100,0)),0)</f>
        <v>0</v>
      </c>
      <c r="I56" s="244"/>
      <c r="J56" s="129"/>
      <c r="L56" s="216"/>
      <c r="M56" s="102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8"/>
      <c r="Z56" s="17"/>
      <c r="AA56" s="108" t="s">
        <v>87</v>
      </c>
      <c r="AB56" s="108"/>
      <c r="AC56" s="108"/>
      <c r="AD56" s="108"/>
      <c r="AE56" s="108"/>
      <c r="AF56" s="72" t="s">
        <v>90</v>
      </c>
      <c r="AG56" s="18"/>
      <c r="AH56" s="18"/>
      <c r="AI56" s="263"/>
      <c r="AJ56" s="184"/>
      <c r="AK56" s="185"/>
      <c r="AL56" s="189"/>
    </row>
    <row r="57" spans="1:38" ht="26.4" customHeight="1" x14ac:dyDescent="0.25">
      <c r="C57" s="4">
        <f>SUM(B52,B54,B56)</f>
        <v>0</v>
      </c>
      <c r="E57" s="4" t="str">
        <f>INDEX(E52:E56,MATCH(C57,B52:B56,0))</f>
        <v>0.0.0.0</v>
      </c>
      <c r="F57" s="4">
        <f>IF(COUNT(F52:F56)=3,0,CONCATENATE(F58&amp;F59&amp;F60))</f>
        <v>0</v>
      </c>
      <c r="I57" s="244"/>
      <c r="J57" s="129"/>
      <c r="L57" s="216"/>
      <c r="M57" s="102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8"/>
      <c r="Z57" s="17"/>
      <c r="AA57" s="108" t="s">
        <v>88</v>
      </c>
      <c r="AB57" s="108"/>
      <c r="AC57" s="108"/>
      <c r="AD57" s="108"/>
      <c r="AE57" s="108"/>
      <c r="AF57" s="72" t="s">
        <v>71</v>
      </c>
      <c r="AG57" s="18"/>
      <c r="AH57" s="18"/>
      <c r="AI57" s="263"/>
      <c r="AJ57" s="265" t="s">
        <v>34</v>
      </c>
      <c r="AK57" s="266"/>
      <c r="AL57" s="266"/>
    </row>
    <row r="58" spans="1:38" ht="26.4" customHeight="1" x14ac:dyDescent="0.25">
      <c r="F58" s="4" t="str">
        <f>IF(F52=0,"",F52)</f>
        <v/>
      </c>
      <c r="I58" s="244"/>
      <c r="J58" s="129"/>
      <c r="L58" s="216"/>
      <c r="M58" s="102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8"/>
      <c r="Z58" s="17"/>
      <c r="AA58" s="267" t="s">
        <v>89</v>
      </c>
      <c r="AB58" s="267"/>
      <c r="AC58" s="267"/>
      <c r="AD58" s="267"/>
      <c r="AE58" s="267"/>
      <c r="AF58" s="91" t="s">
        <v>72</v>
      </c>
      <c r="AG58" s="100"/>
      <c r="AH58" s="100"/>
      <c r="AI58" s="263"/>
      <c r="AJ58" s="265"/>
      <c r="AK58" s="266"/>
      <c r="AL58" s="266"/>
    </row>
    <row r="59" spans="1:38" ht="26.4" customHeight="1" x14ac:dyDescent="0.25">
      <c r="F59" s="4" t="str">
        <f>IF(F54=0,"",F54)</f>
        <v/>
      </c>
      <c r="I59" s="244"/>
      <c r="J59" s="129"/>
      <c r="L59" s="216"/>
      <c r="M59" s="102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8"/>
      <c r="Z59" s="17"/>
      <c r="AA59" s="108" t="s">
        <v>60</v>
      </c>
      <c r="AB59" s="108"/>
      <c r="AC59" s="108"/>
      <c r="AD59" s="108"/>
      <c r="AE59" s="108"/>
      <c r="AF59" s="72" t="s">
        <v>73</v>
      </c>
      <c r="AG59" s="18"/>
      <c r="AH59" s="18"/>
      <c r="AI59" s="263"/>
      <c r="AJ59" s="254"/>
      <c r="AK59" s="255"/>
      <c r="AL59" s="256"/>
    </row>
    <row r="60" spans="1:38" ht="26.4" customHeight="1" x14ac:dyDescent="0.25">
      <c r="F60" s="4" t="str">
        <f>IF(F56=0,"",F56)</f>
        <v/>
      </c>
      <c r="I60" s="244"/>
      <c r="J60" s="129"/>
      <c r="L60" s="216"/>
      <c r="M60" s="102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8"/>
      <c r="Z60" s="17"/>
      <c r="AA60" s="108" t="s">
        <v>61</v>
      </c>
      <c r="AB60" s="108"/>
      <c r="AC60" s="108"/>
      <c r="AD60" s="108"/>
      <c r="AE60" s="108"/>
      <c r="AF60" s="72" t="s">
        <v>74</v>
      </c>
      <c r="AG60" s="18"/>
      <c r="AH60" s="18"/>
      <c r="AI60" s="264"/>
      <c r="AJ60" s="257"/>
      <c r="AK60" s="258"/>
      <c r="AL60" s="259"/>
    </row>
    <row r="61" spans="1:38" ht="26.4" customHeight="1" x14ac:dyDescent="0.25">
      <c r="I61" s="260"/>
      <c r="J61" s="261"/>
      <c r="L61" s="216"/>
      <c r="M61" s="103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90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26.4" customHeight="1" x14ac:dyDescent="0.25">
      <c r="I62" s="104"/>
      <c r="J62" s="105"/>
      <c r="L62" s="106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17"/>
      <c r="AA62" s="92"/>
      <c r="AB62" s="92"/>
      <c r="AC62" s="92"/>
      <c r="AD62" s="92"/>
      <c r="AE62" s="92"/>
      <c r="AF62" s="93"/>
      <c r="AG62" s="33"/>
      <c r="AH62" s="33"/>
      <c r="AI62" s="94"/>
      <c r="AJ62" s="95"/>
      <c r="AK62" s="95"/>
      <c r="AL62" s="33"/>
    </row>
    <row r="63" spans="1:38" ht="26.4" customHeight="1" x14ac:dyDescent="0.25">
      <c r="I63" s="104"/>
      <c r="J63" s="105"/>
      <c r="L63" s="106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17"/>
      <c r="AA63" s="92"/>
      <c r="AB63" s="92"/>
      <c r="AC63" s="92"/>
      <c r="AD63" s="92"/>
      <c r="AE63" s="92"/>
      <c r="AF63" s="93"/>
      <c r="AG63" s="33"/>
      <c r="AH63" s="33"/>
      <c r="AI63" s="94"/>
      <c r="AJ63" s="95"/>
      <c r="AK63" s="95"/>
      <c r="AL63" s="33"/>
    </row>
    <row r="64" spans="1:38" ht="26.4" customHeight="1" x14ac:dyDescent="0.25">
      <c r="I64" s="104"/>
      <c r="J64" s="105"/>
      <c r="L64" s="106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17"/>
      <c r="AA64" s="92"/>
      <c r="AB64" s="92"/>
      <c r="AC64" s="92"/>
      <c r="AD64" s="92"/>
      <c r="AE64" s="92"/>
      <c r="AF64" s="93"/>
      <c r="AG64" s="33"/>
      <c r="AH64" s="33"/>
      <c r="AI64" s="94"/>
      <c r="AJ64" s="95"/>
      <c r="AK64" s="95"/>
      <c r="AL64" s="33"/>
    </row>
    <row r="65" spans="8:41" ht="26.4" customHeight="1" x14ac:dyDescent="0.25">
      <c r="I65" s="104"/>
      <c r="J65" s="105"/>
      <c r="L65" s="106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17"/>
      <c r="AA65" s="92"/>
      <c r="AB65" s="92"/>
      <c r="AC65" s="92"/>
      <c r="AD65" s="92"/>
      <c r="AE65" s="92"/>
      <c r="AF65" s="93"/>
      <c r="AG65" s="33"/>
      <c r="AH65" s="33"/>
      <c r="AI65" s="94"/>
      <c r="AJ65" s="95"/>
      <c r="AK65" s="95"/>
      <c r="AL65" s="33"/>
    </row>
    <row r="66" spans="8:41" ht="26.4" customHeight="1" x14ac:dyDescent="0.25">
      <c r="I66" s="104"/>
      <c r="J66" s="105"/>
      <c r="L66" s="106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17"/>
      <c r="AA66" s="92"/>
      <c r="AB66" s="92"/>
      <c r="AC66" s="92"/>
      <c r="AD66" s="92"/>
      <c r="AE66" s="92"/>
      <c r="AF66" s="93"/>
      <c r="AG66" s="33"/>
      <c r="AH66" s="33"/>
      <c r="AI66" s="94"/>
      <c r="AJ66" s="95"/>
      <c r="AK66" s="95"/>
      <c r="AL66" s="33"/>
    </row>
    <row r="67" spans="8:41" ht="26.4" customHeight="1" x14ac:dyDescent="0.25">
      <c r="I67" s="104"/>
      <c r="J67" s="105"/>
      <c r="L67" s="106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17"/>
      <c r="AA67" s="92"/>
      <c r="AB67" s="92"/>
      <c r="AC67" s="92"/>
      <c r="AD67" s="92"/>
      <c r="AE67" s="92"/>
      <c r="AF67" s="93"/>
      <c r="AG67" s="33"/>
      <c r="AH67" s="33"/>
      <c r="AI67" s="94"/>
      <c r="AJ67" s="95"/>
      <c r="AK67" s="95"/>
      <c r="AL67" s="33"/>
    </row>
    <row r="68" spans="8:41" ht="26.4" customHeight="1" x14ac:dyDescent="0.25">
      <c r="I68" s="104"/>
      <c r="J68" s="105"/>
      <c r="L68" s="106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17"/>
      <c r="AA68" s="92"/>
      <c r="AB68" s="92"/>
      <c r="AC68" s="92"/>
      <c r="AD68" s="92"/>
      <c r="AE68" s="92"/>
      <c r="AF68" s="93"/>
      <c r="AG68" s="33"/>
      <c r="AH68" s="33"/>
      <c r="AI68" s="94"/>
      <c r="AJ68" s="95"/>
      <c r="AK68" s="95"/>
      <c r="AL68" s="33"/>
    </row>
    <row r="69" spans="8:41" ht="26.4" customHeight="1" x14ac:dyDescent="0.25">
      <c r="I69" s="104"/>
      <c r="J69" s="105"/>
      <c r="L69" s="106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17"/>
      <c r="AA69" s="92"/>
      <c r="AB69" s="92"/>
      <c r="AC69" s="92"/>
      <c r="AD69" s="92"/>
      <c r="AE69" s="92"/>
      <c r="AF69" s="93"/>
      <c r="AG69" s="33"/>
      <c r="AH69" s="33"/>
      <c r="AI69" s="94"/>
      <c r="AJ69" s="95"/>
      <c r="AK69" s="95"/>
      <c r="AL69" s="33"/>
    </row>
    <row r="70" spans="8:41" ht="26.4" customHeight="1" x14ac:dyDescent="0.55000000000000004">
      <c r="H70" s="65"/>
      <c r="I70" s="245"/>
      <c r="J70" s="114"/>
      <c r="K70" s="65"/>
      <c r="L70" s="97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AA70" s="115"/>
      <c r="AB70" s="115"/>
      <c r="AC70" s="115"/>
      <c r="AD70" s="115"/>
      <c r="AE70" s="115"/>
      <c r="AF70" s="96"/>
      <c r="AG70" s="99"/>
      <c r="AH70" s="99"/>
      <c r="AI70" s="27"/>
      <c r="AJ70" s="247"/>
      <c r="AK70" s="247"/>
      <c r="AL70" s="107"/>
    </row>
    <row r="71" spans="8:41" ht="26.4" customHeight="1" x14ac:dyDescent="0.55000000000000004">
      <c r="H71" s="65"/>
      <c r="I71" s="245"/>
      <c r="J71" s="114"/>
      <c r="K71" s="65"/>
      <c r="L71" s="97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"/>
      <c r="AA71" s="115"/>
      <c r="AB71" s="115"/>
      <c r="AC71" s="115"/>
      <c r="AD71" s="115"/>
      <c r="AE71" s="115"/>
      <c r="AF71" s="96"/>
      <c r="AG71" s="99"/>
      <c r="AH71" s="99"/>
      <c r="AI71" s="27"/>
      <c r="AJ71" s="246"/>
      <c r="AK71" s="246"/>
      <c r="AL71" s="246"/>
    </row>
    <row r="72" spans="8:41" ht="26.4" customHeight="1" x14ac:dyDescent="0.55000000000000004">
      <c r="H72" s="65"/>
      <c r="I72" s="245"/>
      <c r="J72" s="114"/>
      <c r="K72" s="65"/>
      <c r="L72" s="97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14"/>
      <c r="AA72" s="115"/>
      <c r="AB72" s="115"/>
      <c r="AC72" s="115"/>
      <c r="AD72" s="115"/>
      <c r="AE72" s="115"/>
      <c r="AF72" s="96"/>
      <c r="AG72" s="99"/>
      <c r="AH72" s="99"/>
      <c r="AI72" s="27"/>
      <c r="AJ72" s="246"/>
      <c r="AK72" s="246"/>
      <c r="AL72" s="246"/>
    </row>
    <row r="73" spans="8:41" ht="26.4" customHeight="1" x14ac:dyDescent="0.55000000000000004">
      <c r="H73" s="65"/>
      <c r="I73" s="245"/>
      <c r="J73" s="114"/>
      <c r="K73" s="65"/>
      <c r="L73" s="97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17"/>
      <c r="AA73" s="115"/>
      <c r="AB73" s="115"/>
      <c r="AC73" s="115"/>
      <c r="AD73" s="115"/>
      <c r="AE73" s="115"/>
      <c r="AF73" s="96"/>
      <c r="AG73" s="99"/>
      <c r="AH73" s="99"/>
      <c r="AI73" s="27"/>
      <c r="AJ73" s="237"/>
      <c r="AK73" s="237"/>
      <c r="AL73" s="237"/>
    </row>
    <row r="74" spans="8:41" ht="26.4" customHeight="1" x14ac:dyDescent="0.55000000000000004">
      <c r="H74" s="65"/>
      <c r="I74" s="245"/>
      <c r="J74" s="114"/>
      <c r="K74" s="65"/>
      <c r="L74" s="97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17"/>
      <c r="AA74" s="115"/>
      <c r="AB74" s="115"/>
      <c r="AC74" s="115"/>
      <c r="AD74" s="115"/>
      <c r="AE74" s="115"/>
      <c r="AF74" s="96"/>
      <c r="AG74" s="99"/>
      <c r="AH74" s="99"/>
      <c r="AI74" s="65"/>
      <c r="AJ74" s="237"/>
      <c r="AK74" s="237"/>
      <c r="AL74" s="237"/>
    </row>
    <row r="75" spans="8:41" ht="13.8" customHeight="1" x14ac:dyDescent="0.25">
      <c r="L75" s="4"/>
      <c r="AM75" s="2"/>
      <c r="AN75" s="2"/>
      <c r="AO75" s="2"/>
    </row>
  </sheetData>
  <sheetProtection algorithmName="SHA-512" hashValue="hZdehJHhuOeqYy1ibbQMQQgcXNdCIkTvtgIhOqDei0TlX7GKaTABlJW39Szd+HGH/8+P7tWeN9n/rpZUr0RR/g==" saltValue="F3Z3+y5nxHI+ZPiA3alG5g==" spinCount="100000" sheet="1" selectLockedCells="1" autoFilter="0"/>
  <mergeCells count="221">
    <mergeCell ref="AA59:AE59"/>
    <mergeCell ref="AJ59:AL60"/>
    <mergeCell ref="AA60:AE60"/>
    <mergeCell ref="I49:I53"/>
    <mergeCell ref="J49:J53"/>
    <mergeCell ref="I54:I61"/>
    <mergeCell ref="J54:J61"/>
    <mergeCell ref="L53:L61"/>
    <mergeCell ref="AI53:AI60"/>
    <mergeCell ref="AJ53:AK53"/>
    <mergeCell ref="AA54:AE54"/>
    <mergeCell ref="AJ54:AK54"/>
    <mergeCell ref="AA55:AE55"/>
    <mergeCell ref="AJ55:AK56"/>
    <mergeCell ref="AL55:AL56"/>
    <mergeCell ref="AA56:AE56"/>
    <mergeCell ref="AA57:AE57"/>
    <mergeCell ref="AJ57:AL58"/>
    <mergeCell ref="AA58:AE58"/>
    <mergeCell ref="V53:W53"/>
    <mergeCell ref="X53:Y53"/>
    <mergeCell ref="M50:O50"/>
    <mergeCell ref="P50:Q50"/>
    <mergeCell ref="R50:S50"/>
    <mergeCell ref="AJ18:AK18"/>
    <mergeCell ref="AJ19:AK19"/>
    <mergeCell ref="AJ51:AK51"/>
    <mergeCell ref="AJ52:AK52"/>
    <mergeCell ref="AJ73:AL74"/>
    <mergeCell ref="AJ10:AL11"/>
    <mergeCell ref="I46:I48"/>
    <mergeCell ref="I70:I74"/>
    <mergeCell ref="I29:I31"/>
    <mergeCell ref="I32:I36"/>
    <mergeCell ref="I37:I44"/>
    <mergeCell ref="AA74:AE74"/>
    <mergeCell ref="AJ71:AL72"/>
    <mergeCell ref="AJ70:AK70"/>
    <mergeCell ref="AI31:AI32"/>
    <mergeCell ref="AI33:AI34"/>
    <mergeCell ref="X50:Y50"/>
    <mergeCell ref="V48:W48"/>
    <mergeCell ref="X48:Y48"/>
    <mergeCell ref="O36:P36"/>
    <mergeCell ref="O37:P37"/>
    <mergeCell ref="L36:N37"/>
    <mergeCell ref="V13:W13"/>
    <mergeCell ref="P14:Q14"/>
    <mergeCell ref="AJ16:AK16"/>
    <mergeCell ref="AJ17:AK17"/>
    <mergeCell ref="X8:AB8"/>
    <mergeCell ref="N4:AB6"/>
    <mergeCell ref="AJ13:AL14"/>
    <mergeCell ref="AJ15:AK15"/>
    <mergeCell ref="AI4:AJ5"/>
    <mergeCell ref="AI6:AJ7"/>
    <mergeCell ref="AK4:AL5"/>
    <mergeCell ref="AK6:AL7"/>
    <mergeCell ref="X13:Y13"/>
    <mergeCell ref="X15:Y15"/>
    <mergeCell ref="AC6:AD6"/>
    <mergeCell ref="AE5:AH5"/>
    <mergeCell ref="AE6:AH6"/>
    <mergeCell ref="AE7:AH7"/>
    <mergeCell ref="T16:U16"/>
    <mergeCell ref="T17:U17"/>
    <mergeCell ref="AC4:AD4"/>
    <mergeCell ref="AC5:AD5"/>
    <mergeCell ref="AE4:AH4"/>
    <mergeCell ref="AC7:AD7"/>
    <mergeCell ref="X7:AB7"/>
    <mergeCell ref="AA13:AD14"/>
    <mergeCell ref="AA46:AD47"/>
    <mergeCell ref="AI17:AI19"/>
    <mergeCell ref="AI20:AI22"/>
    <mergeCell ref="AE13:AH14"/>
    <mergeCell ref="AI13:AI14"/>
    <mergeCell ref="AE46:AH47"/>
    <mergeCell ref="AI46:AI47"/>
    <mergeCell ref="L10:AI11"/>
    <mergeCell ref="M15:O15"/>
    <mergeCell ref="R15:S15"/>
    <mergeCell ref="T15:U15"/>
    <mergeCell ref="V15:W15"/>
    <mergeCell ref="M13:O14"/>
    <mergeCell ref="L20:L27"/>
    <mergeCell ref="L29:L35"/>
    <mergeCell ref="R18:S18"/>
    <mergeCell ref="T18:U18"/>
    <mergeCell ref="X14:Y14"/>
    <mergeCell ref="R13:S13"/>
    <mergeCell ref="P15:Q15"/>
    <mergeCell ref="X18:Y18"/>
    <mergeCell ref="AA17:AE17"/>
    <mergeCell ref="V16:W16"/>
    <mergeCell ref="T47:U47"/>
    <mergeCell ref="AJ20:AK20"/>
    <mergeCell ref="AJ21:AK21"/>
    <mergeCell ref="AJ22:AK23"/>
    <mergeCell ref="AF31:AF32"/>
    <mergeCell ref="AH31:AH32"/>
    <mergeCell ref="AG31:AG32"/>
    <mergeCell ref="AG33:AG34"/>
    <mergeCell ref="AL22:AL23"/>
    <mergeCell ref="AK40:AL41"/>
    <mergeCell ref="AA29:AI30"/>
    <mergeCell ref="AA35:AD35"/>
    <mergeCell ref="AA31:AD32"/>
    <mergeCell ref="AE31:AE32"/>
    <mergeCell ref="L6:M6"/>
    <mergeCell ref="AA15:AI16"/>
    <mergeCell ref="P17:Q17"/>
    <mergeCell ref="R17:S17"/>
    <mergeCell ref="T13:U13"/>
    <mergeCell ref="P16:Q16"/>
    <mergeCell ref="T14:U14"/>
    <mergeCell ref="V14:W14"/>
    <mergeCell ref="L13:L19"/>
    <mergeCell ref="M16:O16"/>
    <mergeCell ref="M17:O17"/>
    <mergeCell ref="M18:O18"/>
    <mergeCell ref="R16:S16"/>
    <mergeCell ref="V7:W7"/>
    <mergeCell ref="L7:N7"/>
    <mergeCell ref="O7:U7"/>
    <mergeCell ref="P13:Q13"/>
    <mergeCell ref="V17:W17"/>
    <mergeCell ref="X17:Y17"/>
    <mergeCell ref="X16:Y16"/>
    <mergeCell ref="R14:S14"/>
    <mergeCell ref="V18:W18"/>
    <mergeCell ref="M19:O19"/>
    <mergeCell ref="P18:Q18"/>
    <mergeCell ref="R20:S20"/>
    <mergeCell ref="T20:U20"/>
    <mergeCell ref="P19:R19"/>
    <mergeCell ref="Q37:R37"/>
    <mergeCell ref="S38:S44"/>
    <mergeCell ref="P29:T29"/>
    <mergeCell ref="AA33:AD33"/>
    <mergeCell ref="AA34:AD34"/>
    <mergeCell ref="AA22:AE22"/>
    <mergeCell ref="AA26:AE26"/>
    <mergeCell ref="AA27:AE27"/>
    <mergeCell ref="AA23:AE23"/>
    <mergeCell ref="AA24:AE24"/>
    <mergeCell ref="AA25:AE25"/>
    <mergeCell ref="X37:Y37"/>
    <mergeCell ref="X36:Y36"/>
    <mergeCell ref="AA19:AE19"/>
    <mergeCell ref="AA20:AE20"/>
    <mergeCell ref="AA21:AE21"/>
    <mergeCell ref="V20:W20"/>
    <mergeCell ref="X20:Y20"/>
    <mergeCell ref="V47:W47"/>
    <mergeCell ref="V50:W50"/>
    <mergeCell ref="V49:W49"/>
    <mergeCell ref="T49:U49"/>
    <mergeCell ref="AJ50:AK50"/>
    <mergeCell ref="M35:O35"/>
    <mergeCell ref="M29:O30"/>
    <mergeCell ref="M32:O32"/>
    <mergeCell ref="M31:O31"/>
    <mergeCell ref="S36:U37"/>
    <mergeCell ref="V37:W37"/>
    <mergeCell ref="Q36:R36"/>
    <mergeCell ref="AJ40:AJ41"/>
    <mergeCell ref="AA50:AE50"/>
    <mergeCell ref="V46:W46"/>
    <mergeCell ref="X47:Y47"/>
    <mergeCell ref="X49:Y49"/>
    <mergeCell ref="AJ46:AL47"/>
    <mergeCell ref="AJ48:AK48"/>
    <mergeCell ref="AJ49:AK49"/>
    <mergeCell ref="AJ29:AL30"/>
    <mergeCell ref="AI50:AI52"/>
    <mergeCell ref="AA48:AI49"/>
    <mergeCell ref="M46:O47"/>
    <mergeCell ref="T50:U50"/>
    <mergeCell ref="M51:O51"/>
    <mergeCell ref="P51:Q51"/>
    <mergeCell ref="R51:S51"/>
    <mergeCell ref="T51:U51"/>
    <mergeCell ref="M34:O34"/>
    <mergeCell ref="M33:O33"/>
    <mergeCell ref="P49:Q49"/>
    <mergeCell ref="R49:S49"/>
    <mergeCell ref="P46:Q46"/>
    <mergeCell ref="R46:S46"/>
    <mergeCell ref="T46:U46"/>
    <mergeCell ref="M48:O48"/>
    <mergeCell ref="P48:Q48"/>
    <mergeCell ref="R48:S48"/>
    <mergeCell ref="T48:U48"/>
    <mergeCell ref="M49:O49"/>
    <mergeCell ref="P47:Q47"/>
    <mergeCell ref="R47:S47"/>
    <mergeCell ref="AA18:AE18"/>
    <mergeCell ref="L38:L44"/>
    <mergeCell ref="X46:Y46"/>
    <mergeCell ref="V36:W36"/>
    <mergeCell ref="U29:Y29"/>
    <mergeCell ref="J70:J74"/>
    <mergeCell ref="AA52:AE52"/>
    <mergeCell ref="AA70:AE70"/>
    <mergeCell ref="AA71:AE71"/>
    <mergeCell ref="M52:O52"/>
    <mergeCell ref="P52:R52"/>
    <mergeCell ref="R53:S53"/>
    <mergeCell ref="T53:U53"/>
    <mergeCell ref="AA73:AE73"/>
    <mergeCell ref="V51:W51"/>
    <mergeCell ref="AA72:AE72"/>
    <mergeCell ref="AA51:AE51"/>
    <mergeCell ref="X51:Y51"/>
    <mergeCell ref="L46:L52"/>
    <mergeCell ref="AA53:AE53"/>
    <mergeCell ref="J37:J44"/>
    <mergeCell ref="J32:J36"/>
    <mergeCell ref="J29:J31"/>
    <mergeCell ref="J46:J48"/>
  </mergeCells>
  <conditionalFormatting sqref="L46 L29:L35 N4 Z43:Z49 Z36:Z41 Z8:Z9 AI6 AK4 AI4 AE4:AE5 AC4:AC5 AJ44:AL45 AC8:AL8 AI23:AI27 AJ29 AA43:AG43 AA42:AE42 AJ41:AK41 Z51:Z60 Z62:Z69">
    <cfRule type="cellIs" dxfId="16" priority="63" operator="equal">
      <formula>0</formula>
    </cfRule>
  </conditionalFormatting>
  <conditionalFormatting sqref="Z36 AK4">
    <cfRule type="cellIs" dxfId="15" priority="64" operator="equal">
      <formula>3</formula>
    </cfRule>
    <cfRule type="cellIs" dxfId="14" priority="65" operator="equal">
      <formula>2</formula>
    </cfRule>
  </conditionalFormatting>
  <conditionalFormatting sqref="L46">
    <cfRule type="cellIs" dxfId="13" priority="58" operator="greaterThan">
      <formula>0</formula>
    </cfRule>
  </conditionalFormatting>
  <conditionalFormatting sqref="X8">
    <cfRule type="expression" dxfId="12" priority="24">
      <formula>AND($N$7&gt;0,$X$8="")</formula>
    </cfRule>
  </conditionalFormatting>
  <conditionalFormatting sqref="AE4">
    <cfRule type="expression" dxfId="11" priority="22">
      <formula>AND($N$7&gt;0,$AE$4="")</formula>
    </cfRule>
  </conditionalFormatting>
  <conditionalFormatting sqref="AE5">
    <cfRule type="expression" dxfId="10" priority="21">
      <formula>AND($N$7&gt;0,$AE$5="")</formula>
    </cfRule>
  </conditionalFormatting>
  <conditionalFormatting sqref="AK4">
    <cfRule type="expression" dxfId="9" priority="19">
      <formula>AND($N$7&gt;0,$AK$4="")</formula>
    </cfRule>
  </conditionalFormatting>
  <conditionalFormatting sqref="AE7">
    <cfRule type="expression" dxfId="8" priority="83">
      <formula>AND($N$7&gt;0,$AE$7="")</formula>
    </cfRule>
  </conditionalFormatting>
  <conditionalFormatting sqref="L20:L27">
    <cfRule type="expression" dxfId="7" priority="137">
      <formula>$AK$4&lt;3</formula>
    </cfRule>
  </conditionalFormatting>
  <conditionalFormatting sqref="L38:L44 S38:S44">
    <cfRule type="expression" dxfId="6" priority="139">
      <formula>$AK$4&lt;3</formula>
    </cfRule>
  </conditionalFormatting>
  <conditionalFormatting sqref="L20">
    <cfRule type="expression" dxfId="5" priority="141">
      <formula>AND($AK$4=3,$L$20="")</formula>
    </cfRule>
  </conditionalFormatting>
  <conditionalFormatting sqref="L38">
    <cfRule type="expression" dxfId="4" priority="142">
      <formula>AND($AK$4=3,$L$38="")</formula>
    </cfRule>
  </conditionalFormatting>
  <conditionalFormatting sqref="S38">
    <cfRule type="expression" dxfId="3" priority="143">
      <formula>AND($AK$4=3,$S$38="")</formula>
    </cfRule>
  </conditionalFormatting>
  <conditionalFormatting sqref="L46:L52">
    <cfRule type="cellIs" dxfId="2" priority="4" operator="equal">
      <formula>""</formula>
    </cfRule>
  </conditionalFormatting>
  <conditionalFormatting sqref="L53">
    <cfRule type="expression" dxfId="1" priority="3">
      <formula>$AK$4&lt;3</formula>
    </cfRule>
  </conditionalFormatting>
  <conditionalFormatting sqref="L53:L69">
    <cfRule type="expression" dxfId="0" priority="1">
      <formula>AND($AK$4=3,$L$53="")</formula>
    </cfRule>
  </conditionalFormatting>
  <dataValidations count="8">
    <dataValidation type="list" allowBlank="1" showInputMessage="1" showErrorMessage="1" sqref="L46" xr:uid="{00000000-0002-0000-0000-000000000000}">
      <formula1>aparelhos</formula1>
    </dataValidation>
    <dataValidation type="list" allowBlank="1" showInputMessage="1" showErrorMessage="1" sqref="AK4" xr:uid="{00000000-0002-0000-0000-000001000000}">
      <formula1>nivel</formula1>
    </dataValidation>
    <dataValidation type="list" allowBlank="1" showInputMessage="1" showErrorMessage="1" sqref="L20:L27 L53 L70:L74" xr:uid="{00000000-0002-0000-0000-000002000000}">
      <formula1>opçõesAB</formula1>
    </dataValidation>
    <dataValidation type="list" allowBlank="1" showInputMessage="1" showErrorMessage="1" sqref="L38 S38" xr:uid="{00000000-0002-0000-0000-000003000000}">
      <formula1>opçõesabc</formula1>
    </dataValidation>
    <dataValidation type="list" allowBlank="1" showInputMessage="1" showErrorMessage="1" sqref="U8" xr:uid="{00000000-0002-0000-0000-000005000000}">
      <formula1>escalão</formula1>
    </dataValidation>
    <dataValidation type="list" allowBlank="1" showInputMessage="1" showErrorMessage="1" sqref="W8" xr:uid="{00000000-0002-0000-0000-000006000000}">
      <formula1>escolas</formula1>
    </dataValidation>
    <dataValidation type="list" allowBlank="1" showInputMessage="1" showErrorMessage="1" sqref="S8 X7:AB7" xr:uid="{00000000-0002-0000-0000-000007000000}">
      <formula1>sexo</formula1>
    </dataValidation>
    <dataValidation allowBlank="1" showInputMessage="1" sqref="X8:AB8" xr:uid="{096C3879-2E71-490D-A833-A40EAEA86BE8}"/>
  </dataValidations>
  <printOptions horizontalCentered="1" verticalCentered="1"/>
  <pageMargins left="0" right="0" top="0" bottom="0" header="0.31496062992125984" footer="0.31496062992125984"/>
  <pageSetup paperSize="9" scale="34" orientation="landscape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009D8-2837-4021-9A09-8BB9EB7974A5}">
  <dimension ref="A1"/>
  <sheetViews>
    <sheetView workbookViewId="0"/>
  </sheetViews>
  <sheetFormatPr defaultRowHeight="14.4" x14ac:dyDescent="0.3"/>
  <sheetData/>
  <sheetProtection algorithmName="SHA-512" hashValue="C2+7pNpX/wuu+qlu0pyxWl99iF349/rT+D5Ko5g6VE3ntUd/cJpu0EES76CUIr9tb7L/Q5+KCR5HT6IOdY52LQ==" saltValue="ubyKD0uCgyjA2RqDCDz/YQ==" spinCount="100000" sheet="1" objects="1" scenarios="1" selectLockedCells="1" autoFilter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9"/>
  <sheetViews>
    <sheetView workbookViewId="0">
      <selection activeCell="A30" sqref="A30"/>
    </sheetView>
  </sheetViews>
  <sheetFormatPr defaultRowHeight="14.4" x14ac:dyDescent="0.3"/>
  <cols>
    <col min="1" max="1" width="27.109375" bestFit="1" customWidth="1"/>
  </cols>
  <sheetData>
    <row r="1" spans="1:9" ht="15" thickBot="1" x14ac:dyDescent="0.35">
      <c r="A1" t="s">
        <v>194</v>
      </c>
      <c r="C1" s="4" t="s">
        <v>2</v>
      </c>
      <c r="D1" s="4" t="s">
        <v>5</v>
      </c>
      <c r="E1" s="4"/>
    </row>
    <row r="2" spans="1:9" x14ac:dyDescent="0.3">
      <c r="A2" s="81" t="s">
        <v>214</v>
      </c>
      <c r="C2" s="5" t="s">
        <v>4</v>
      </c>
      <c r="D2" s="5" t="s">
        <v>6</v>
      </c>
      <c r="E2" s="4" t="s">
        <v>27</v>
      </c>
      <c r="F2">
        <v>1</v>
      </c>
      <c r="G2" s="65" t="s">
        <v>93</v>
      </c>
      <c r="H2" s="65" t="s">
        <v>93</v>
      </c>
      <c r="I2" s="65" t="s">
        <v>195</v>
      </c>
    </row>
    <row r="3" spans="1:9" ht="15" thickBot="1" x14ac:dyDescent="0.35">
      <c r="A3" s="81" t="s">
        <v>213</v>
      </c>
      <c r="C3" s="6" t="s">
        <v>3</v>
      </c>
      <c r="D3" s="7" t="s">
        <v>7</v>
      </c>
      <c r="E3" s="4" t="s">
        <v>30</v>
      </c>
      <c r="F3">
        <v>2</v>
      </c>
      <c r="G3" s="65" t="s">
        <v>94</v>
      </c>
      <c r="H3" s="65" t="s">
        <v>94</v>
      </c>
      <c r="I3" s="65" t="s">
        <v>196</v>
      </c>
    </row>
    <row r="4" spans="1:9" x14ac:dyDescent="0.3">
      <c r="A4" s="81" t="s">
        <v>220</v>
      </c>
      <c r="C4" s="4"/>
      <c r="D4" s="7" t="s">
        <v>8</v>
      </c>
      <c r="E4" s="4" t="s">
        <v>28</v>
      </c>
      <c r="F4">
        <v>3</v>
      </c>
      <c r="H4" t="s">
        <v>95</v>
      </c>
      <c r="I4" t="s">
        <v>197</v>
      </c>
    </row>
    <row r="5" spans="1:9" x14ac:dyDescent="0.3">
      <c r="A5" s="81" t="s">
        <v>188</v>
      </c>
      <c r="C5" s="4"/>
      <c r="D5" s="7"/>
      <c r="E5" s="4"/>
      <c r="I5" t="s">
        <v>198</v>
      </c>
    </row>
    <row r="6" spans="1:9" x14ac:dyDescent="0.3">
      <c r="A6" s="81" t="s">
        <v>215</v>
      </c>
      <c r="C6" s="4"/>
      <c r="D6" s="7"/>
      <c r="E6" s="4"/>
      <c r="I6">
        <v>0</v>
      </c>
    </row>
    <row r="7" spans="1:9" ht="15" thickBot="1" x14ac:dyDescent="0.35">
      <c r="A7" s="81" t="s">
        <v>189</v>
      </c>
      <c r="C7" s="4"/>
      <c r="D7" s="6"/>
      <c r="E7" s="4"/>
      <c r="I7">
        <v>0</v>
      </c>
    </row>
    <row r="8" spans="1:9" x14ac:dyDescent="0.3">
      <c r="A8" s="81" t="s">
        <v>216</v>
      </c>
      <c r="I8">
        <v>0</v>
      </c>
    </row>
    <row r="9" spans="1:9" x14ac:dyDescent="0.3">
      <c r="A9" s="81" t="s">
        <v>217</v>
      </c>
      <c r="I9">
        <v>0</v>
      </c>
    </row>
    <row r="10" spans="1:9" x14ac:dyDescent="0.3">
      <c r="A10" s="81" t="s">
        <v>190</v>
      </c>
      <c r="I10">
        <v>0</v>
      </c>
    </row>
    <row r="11" spans="1:9" x14ac:dyDescent="0.3">
      <c r="A11" s="81" t="s">
        <v>218</v>
      </c>
      <c r="I11">
        <v>0</v>
      </c>
    </row>
    <row r="12" spans="1:9" x14ac:dyDescent="0.3">
      <c r="A12" s="81" t="s">
        <v>135</v>
      </c>
      <c r="I12">
        <v>0</v>
      </c>
    </row>
    <row r="13" spans="1:9" x14ac:dyDescent="0.3">
      <c r="A13" s="81" t="s">
        <v>191</v>
      </c>
    </row>
    <row r="14" spans="1:9" x14ac:dyDescent="0.3">
      <c r="A14" s="81" t="s">
        <v>219</v>
      </c>
    </row>
    <row r="15" spans="1:9" x14ac:dyDescent="0.3">
      <c r="A15" s="81" t="s">
        <v>193</v>
      </c>
    </row>
    <row r="16" spans="1:9" x14ac:dyDescent="0.3">
      <c r="A16" s="81" t="s">
        <v>192</v>
      </c>
    </row>
    <row r="17" spans="1:1" x14ac:dyDescent="0.3">
      <c r="A17" s="81">
        <v>0</v>
      </c>
    </row>
    <row r="18" spans="1:1" x14ac:dyDescent="0.3">
      <c r="A18" s="81">
        <v>0</v>
      </c>
    </row>
    <row r="19" spans="1:1" x14ac:dyDescent="0.3">
      <c r="A19" s="81">
        <v>0</v>
      </c>
    </row>
    <row r="20" spans="1:1" x14ac:dyDescent="0.3">
      <c r="A20" s="81">
        <v>0</v>
      </c>
    </row>
    <row r="21" spans="1:1" x14ac:dyDescent="0.3">
      <c r="A21" s="81">
        <v>0</v>
      </c>
    </row>
    <row r="22" spans="1:1" x14ac:dyDescent="0.3">
      <c r="A22" s="81">
        <v>0</v>
      </c>
    </row>
    <row r="23" spans="1:1" x14ac:dyDescent="0.3">
      <c r="A23" s="81">
        <v>0</v>
      </c>
    </row>
    <row r="24" spans="1:1" x14ac:dyDescent="0.3">
      <c r="A24" s="81">
        <v>0</v>
      </c>
    </row>
    <row r="25" spans="1:1" x14ac:dyDescent="0.3">
      <c r="A25" s="81">
        <v>0</v>
      </c>
    </row>
    <row r="26" spans="1:1" x14ac:dyDescent="0.3">
      <c r="A26" s="81">
        <v>0</v>
      </c>
    </row>
    <row r="27" spans="1:1" x14ac:dyDescent="0.3">
      <c r="A27">
        <v>0</v>
      </c>
    </row>
    <row r="28" spans="1:1" x14ac:dyDescent="0.3">
      <c r="A28">
        <v>0</v>
      </c>
    </row>
    <row r="29" spans="1:1" x14ac:dyDescent="0.3">
      <c r="A29">
        <v>0</v>
      </c>
    </row>
  </sheetData>
  <sheetProtection algorithmName="SHA-512" hashValue="5DPZSa4rqsjQc9pRQhWv2o6wpIczalVeIfYxv+OWo9ya0H24Jcz5CC7EL+FmrBBMJSwIwwAjPNtPnkLVaypx/g==" saltValue="vOOmwPJpM6PiH2TKEcSkPw==" spinCount="100000" sheet="1" objects="1" scenarios="1" selectLockedCells="1" autoFilter="0"/>
  <sortState xmlns:xlrd2="http://schemas.microsoft.com/office/spreadsheetml/2017/richdata2" ref="A2:A25">
    <sortCondition ref="A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99"/>
  <sheetViews>
    <sheetView showGridLines="0" topLeftCell="A7" workbookViewId="0">
      <selection activeCell="A30" sqref="A30"/>
    </sheetView>
  </sheetViews>
  <sheetFormatPr defaultRowHeight="14.4" x14ac:dyDescent="0.3"/>
  <cols>
    <col min="1" max="1" width="77.5546875" customWidth="1"/>
  </cols>
  <sheetData>
    <row r="1" spans="1:4" ht="165.75" customHeight="1" x14ac:dyDescent="0.3">
      <c r="A1" s="21">
        <f>B1</f>
        <v>0</v>
      </c>
      <c r="B1">
        <v>0</v>
      </c>
    </row>
    <row r="2" spans="1:4" ht="165.75" customHeight="1" x14ac:dyDescent="0.3">
      <c r="A2" s="21" t="str">
        <f t="shared" ref="A2:A11" si="0">B2</f>
        <v>3.1.4.1</v>
      </c>
      <c r="B2" t="s">
        <v>140</v>
      </c>
      <c r="C2" t="s">
        <v>36</v>
      </c>
      <c r="D2">
        <v>3.8</v>
      </c>
    </row>
    <row r="3" spans="1:4" ht="165.75" customHeight="1" x14ac:dyDescent="0.3">
      <c r="A3" s="21" t="str">
        <f t="shared" si="0"/>
        <v>3.1.4.2</v>
      </c>
      <c r="B3" t="s">
        <v>141</v>
      </c>
      <c r="C3" t="s">
        <v>37</v>
      </c>
      <c r="D3">
        <v>4.2</v>
      </c>
    </row>
    <row r="4" spans="1:4" ht="165.75" customHeight="1" x14ac:dyDescent="0.3">
      <c r="A4" s="21" t="str">
        <f t="shared" si="0"/>
        <v>3.1.4.3</v>
      </c>
      <c r="B4" t="s">
        <v>142</v>
      </c>
      <c r="C4" t="s">
        <v>38</v>
      </c>
      <c r="D4">
        <v>5.5</v>
      </c>
    </row>
    <row r="5" spans="1:4" ht="165.75" customHeight="1" x14ac:dyDescent="0.3">
      <c r="A5" s="21" t="str">
        <f t="shared" si="0"/>
        <v>3.2.4.1</v>
      </c>
      <c r="B5" t="s">
        <v>143</v>
      </c>
      <c r="C5" t="s">
        <v>39</v>
      </c>
      <c r="D5">
        <v>4.2</v>
      </c>
    </row>
    <row r="6" spans="1:4" ht="165.75" customHeight="1" x14ac:dyDescent="0.3">
      <c r="A6" s="21" t="str">
        <f t="shared" si="0"/>
        <v>3.2.4.2</v>
      </c>
      <c r="B6" t="s">
        <v>144</v>
      </c>
      <c r="C6" t="s">
        <v>40</v>
      </c>
      <c r="D6">
        <v>4.7</v>
      </c>
    </row>
    <row r="7" spans="1:4" ht="165.75" customHeight="1" x14ac:dyDescent="0.3">
      <c r="A7" s="21" t="str">
        <f t="shared" si="0"/>
        <v>3.2.4.3</v>
      </c>
      <c r="B7" t="s">
        <v>145</v>
      </c>
      <c r="C7" t="s">
        <v>41</v>
      </c>
      <c r="D7">
        <v>5.5</v>
      </c>
    </row>
    <row r="8" spans="1:4" ht="165.75" customHeight="1" x14ac:dyDescent="0.3">
      <c r="A8" s="21" t="str">
        <f t="shared" si="0"/>
        <v>2.1.4.0</v>
      </c>
      <c r="B8" s="41" t="s">
        <v>121</v>
      </c>
      <c r="C8" t="s">
        <v>42</v>
      </c>
      <c r="D8">
        <v>0</v>
      </c>
    </row>
    <row r="9" spans="1:4" ht="165.75" customHeight="1" x14ac:dyDescent="0.3">
      <c r="A9" s="21" t="str">
        <f t="shared" si="0"/>
        <v>1.1.4.0</v>
      </c>
      <c r="B9" s="41" t="s">
        <v>115</v>
      </c>
      <c r="C9" t="s">
        <v>59</v>
      </c>
      <c r="D9">
        <v>0</v>
      </c>
    </row>
    <row r="10" spans="1:4" ht="165.75" customHeight="1" x14ac:dyDescent="0.3">
      <c r="A10" s="21" t="str">
        <f t="shared" si="0"/>
        <v>1.2.4.0</v>
      </c>
      <c r="B10" s="41" t="s">
        <v>114</v>
      </c>
      <c r="C10" t="s">
        <v>43</v>
      </c>
      <c r="D10">
        <v>0</v>
      </c>
    </row>
    <row r="11" spans="1:4" ht="165.75" customHeight="1" x14ac:dyDescent="0.3">
      <c r="A11" s="21" t="str">
        <f t="shared" si="0"/>
        <v>2.2.4.0</v>
      </c>
      <c r="B11" s="41" t="s">
        <v>125</v>
      </c>
      <c r="C11" t="s">
        <v>44</v>
      </c>
      <c r="D11">
        <v>0</v>
      </c>
    </row>
    <row r="12" spans="1:4" ht="165.75" customHeight="1" x14ac:dyDescent="0.3">
      <c r="A12" s="21" t="s">
        <v>146</v>
      </c>
    </row>
    <row r="13" spans="1:4" ht="165.75" customHeight="1" x14ac:dyDescent="0.3">
      <c r="A13" s="21" t="s">
        <v>147</v>
      </c>
    </row>
    <row r="14" spans="1:4" ht="165.75" customHeight="1" x14ac:dyDescent="0.3">
      <c r="A14" s="21" t="s">
        <v>148</v>
      </c>
    </row>
    <row r="15" spans="1:4" ht="165.75" customHeight="1" x14ac:dyDescent="0.3">
      <c r="A15" s="21" t="s">
        <v>149</v>
      </c>
    </row>
    <row r="16" spans="1:4" ht="165.75" customHeight="1" x14ac:dyDescent="0.3">
      <c r="A16" s="21" t="s">
        <v>150</v>
      </c>
    </row>
    <row r="17" spans="1:1" ht="165.75" customHeight="1" x14ac:dyDescent="0.3">
      <c r="A17" s="21" t="s">
        <v>151</v>
      </c>
    </row>
    <row r="18" spans="1:1" ht="165.75" customHeight="1" x14ac:dyDescent="0.3">
      <c r="A18" s="21" t="s">
        <v>152</v>
      </c>
    </row>
    <row r="19" spans="1:1" ht="165.75" customHeight="1" x14ac:dyDescent="0.3">
      <c r="A19" s="21" t="s">
        <v>153</v>
      </c>
    </row>
    <row r="20" spans="1:1" ht="165.75" customHeight="1" x14ac:dyDescent="0.3">
      <c r="A20" s="21" t="s">
        <v>154</v>
      </c>
    </row>
    <row r="21" spans="1:1" ht="165.75" customHeight="1" x14ac:dyDescent="0.3">
      <c r="A21" s="21" t="s">
        <v>155</v>
      </c>
    </row>
    <row r="22" spans="1:1" ht="165.75" customHeight="1" x14ac:dyDescent="0.3">
      <c r="A22" s="21" t="s">
        <v>156</v>
      </c>
    </row>
    <row r="23" spans="1:1" ht="165.75" customHeight="1" x14ac:dyDescent="0.3">
      <c r="A23" s="21" t="s">
        <v>157</v>
      </c>
    </row>
    <row r="24" spans="1:1" ht="165.75" customHeight="1" x14ac:dyDescent="0.3">
      <c r="A24" s="21" t="s">
        <v>158</v>
      </c>
    </row>
    <row r="25" spans="1:1" ht="165.75" customHeight="1" x14ac:dyDescent="0.3">
      <c r="A25" s="21" t="s">
        <v>159</v>
      </c>
    </row>
    <row r="26" spans="1:1" ht="165.75" customHeight="1" x14ac:dyDescent="0.3">
      <c r="A26" s="21" t="s">
        <v>160</v>
      </c>
    </row>
    <row r="27" spans="1:1" ht="165.75" customHeight="1" x14ac:dyDescent="0.3">
      <c r="A27" s="21" t="s">
        <v>161</v>
      </c>
    </row>
    <row r="28" spans="1:1" ht="165.75" customHeight="1" x14ac:dyDescent="0.3">
      <c r="A28" s="21" t="s">
        <v>162</v>
      </c>
    </row>
    <row r="29" spans="1:1" ht="165.75" customHeight="1" x14ac:dyDescent="0.3">
      <c r="A29" s="21" t="s">
        <v>163</v>
      </c>
    </row>
    <row r="30" spans="1:1" ht="165.75" customHeight="1" x14ac:dyDescent="0.3">
      <c r="A30" s="21" t="s">
        <v>164</v>
      </c>
    </row>
    <row r="31" spans="1:1" ht="165.75" customHeight="1" x14ac:dyDescent="0.3">
      <c r="A31" s="21" t="s">
        <v>165</v>
      </c>
    </row>
    <row r="32" spans="1:1" ht="165.75" customHeight="1" x14ac:dyDescent="0.3">
      <c r="A32" s="21" t="s">
        <v>166</v>
      </c>
    </row>
    <row r="33" spans="1:1" ht="165.75" customHeight="1" x14ac:dyDescent="0.3">
      <c r="A33" s="21" t="s">
        <v>167</v>
      </c>
    </row>
    <row r="34" spans="1:1" ht="165.75" customHeight="1" x14ac:dyDescent="0.3">
      <c r="A34" s="21" t="s">
        <v>168</v>
      </c>
    </row>
    <row r="35" spans="1:1" ht="165.75" customHeight="1" x14ac:dyDescent="0.3">
      <c r="A35" s="21" t="s">
        <v>169</v>
      </c>
    </row>
    <row r="36" spans="1:1" ht="165.75" customHeight="1" x14ac:dyDescent="0.3">
      <c r="A36" s="21" t="s">
        <v>170</v>
      </c>
    </row>
    <row r="37" spans="1:1" ht="165.75" customHeight="1" x14ac:dyDescent="0.3">
      <c r="A37" s="21" t="s">
        <v>171</v>
      </c>
    </row>
    <row r="38" spans="1:1" ht="165.75" customHeight="1" x14ac:dyDescent="0.3">
      <c r="A38" s="21" t="s">
        <v>172</v>
      </c>
    </row>
    <row r="39" spans="1:1" ht="165.75" customHeight="1" x14ac:dyDescent="0.3">
      <c r="A39" s="21" t="s">
        <v>173</v>
      </c>
    </row>
    <row r="40" spans="1:1" ht="165.75" customHeight="1" x14ac:dyDescent="0.3">
      <c r="A40" s="21" t="s">
        <v>174</v>
      </c>
    </row>
    <row r="41" spans="1:1" ht="165.75" customHeight="1" x14ac:dyDescent="0.3">
      <c r="A41" s="21" t="s">
        <v>175</v>
      </c>
    </row>
    <row r="42" spans="1:1" ht="165.75" customHeight="1" x14ac:dyDescent="0.3">
      <c r="A42" s="21" t="s">
        <v>176</v>
      </c>
    </row>
    <row r="43" spans="1:1" ht="165.75" customHeight="1" x14ac:dyDescent="0.3">
      <c r="A43" s="21" t="s">
        <v>177</v>
      </c>
    </row>
    <row r="44" spans="1:1" ht="165.75" customHeight="1" x14ac:dyDescent="0.3">
      <c r="A44" s="21" t="s">
        <v>178</v>
      </c>
    </row>
    <row r="45" spans="1:1" ht="165.75" customHeight="1" x14ac:dyDescent="0.3">
      <c r="A45" s="21" t="s">
        <v>179</v>
      </c>
    </row>
    <row r="46" spans="1:1" ht="165.75" customHeight="1" x14ac:dyDescent="0.3">
      <c r="A46" s="21" t="s">
        <v>180</v>
      </c>
    </row>
    <row r="47" spans="1:1" ht="165.75" customHeight="1" x14ac:dyDescent="0.3">
      <c r="A47" s="21" t="s">
        <v>181</v>
      </c>
    </row>
    <row r="48" spans="1:1" ht="165.75" customHeight="1" x14ac:dyDescent="0.3">
      <c r="A48" s="21" t="s">
        <v>182</v>
      </c>
    </row>
    <row r="49" spans="1:1" ht="165.75" customHeight="1" x14ac:dyDescent="0.3">
      <c r="A49" s="21"/>
    </row>
    <row r="50" spans="1:1" ht="165.75" customHeight="1" x14ac:dyDescent="0.3">
      <c r="A50" s="21"/>
    </row>
    <row r="51" spans="1:1" ht="165.75" customHeight="1" x14ac:dyDescent="0.3">
      <c r="A51" s="21"/>
    </row>
    <row r="52" spans="1:1" ht="165.75" customHeight="1" x14ac:dyDescent="0.3">
      <c r="A52" s="21"/>
    </row>
    <row r="53" spans="1:1" ht="165.75" customHeight="1" x14ac:dyDescent="0.3">
      <c r="A53" s="21"/>
    </row>
    <row r="54" spans="1:1" ht="165.75" customHeight="1" x14ac:dyDescent="0.3">
      <c r="A54" s="21"/>
    </row>
    <row r="55" spans="1:1" ht="165.75" customHeight="1" x14ac:dyDescent="0.3">
      <c r="A55" s="21"/>
    </row>
    <row r="56" spans="1:1" ht="165.75" customHeight="1" x14ac:dyDescent="0.3">
      <c r="A56" s="21"/>
    </row>
    <row r="57" spans="1:1" ht="165.75" customHeight="1" x14ac:dyDescent="0.3">
      <c r="A57" s="21"/>
    </row>
    <row r="58" spans="1:1" ht="165.75" customHeight="1" x14ac:dyDescent="0.3">
      <c r="A58" s="21"/>
    </row>
    <row r="59" spans="1:1" ht="165.75" customHeight="1" x14ac:dyDescent="0.3">
      <c r="A59" s="21"/>
    </row>
    <row r="60" spans="1:1" ht="165.75" customHeight="1" x14ac:dyDescent="0.3">
      <c r="A60" s="21"/>
    </row>
    <row r="61" spans="1:1" ht="165.75" customHeight="1" x14ac:dyDescent="0.3">
      <c r="A61" s="21"/>
    </row>
    <row r="62" spans="1:1" ht="165.75" customHeight="1" x14ac:dyDescent="0.3">
      <c r="A62" s="21"/>
    </row>
    <row r="63" spans="1:1" ht="165.75" customHeight="1" x14ac:dyDescent="0.3">
      <c r="A63" s="21"/>
    </row>
    <row r="64" spans="1:1" ht="165.75" customHeight="1" x14ac:dyDescent="0.3">
      <c r="A64" s="21"/>
    </row>
    <row r="65" spans="1:1" ht="165.75" customHeight="1" x14ac:dyDescent="0.3">
      <c r="A65" s="21"/>
    </row>
    <row r="66" spans="1:1" ht="165.75" customHeight="1" x14ac:dyDescent="0.3">
      <c r="A66" s="21"/>
    </row>
    <row r="67" spans="1:1" ht="165.75" customHeight="1" x14ac:dyDescent="0.3">
      <c r="A67" s="21"/>
    </row>
    <row r="68" spans="1:1" ht="165.75" customHeight="1" x14ac:dyDescent="0.3">
      <c r="A68" s="21"/>
    </row>
    <row r="69" spans="1:1" ht="165.75" customHeight="1" x14ac:dyDescent="0.3">
      <c r="A69" s="21"/>
    </row>
    <row r="70" spans="1:1" ht="165.75" customHeight="1" x14ac:dyDescent="0.3">
      <c r="A70" s="21"/>
    </row>
    <row r="71" spans="1:1" ht="165.75" customHeight="1" x14ac:dyDescent="0.3">
      <c r="A71" s="21"/>
    </row>
    <row r="72" spans="1:1" ht="165.75" customHeight="1" x14ac:dyDescent="0.3">
      <c r="A72" s="21"/>
    </row>
    <row r="73" spans="1:1" ht="165.75" customHeight="1" x14ac:dyDescent="0.3">
      <c r="A73" s="21"/>
    </row>
    <row r="74" spans="1:1" ht="165.75" customHeight="1" x14ac:dyDescent="0.3">
      <c r="A74" s="21"/>
    </row>
    <row r="75" spans="1:1" ht="165.75" customHeight="1" x14ac:dyDescent="0.3">
      <c r="A75" s="21"/>
    </row>
    <row r="76" spans="1:1" ht="165.75" customHeight="1" x14ac:dyDescent="0.3">
      <c r="A76" s="21"/>
    </row>
    <row r="77" spans="1:1" ht="165.75" customHeight="1" x14ac:dyDescent="0.3">
      <c r="A77" s="21"/>
    </row>
    <row r="78" spans="1:1" ht="165.75" customHeight="1" x14ac:dyDescent="0.3">
      <c r="A78" s="21"/>
    </row>
    <row r="79" spans="1:1" ht="165.75" customHeight="1" x14ac:dyDescent="0.3">
      <c r="A79" s="21"/>
    </row>
    <row r="80" spans="1:1" ht="165.75" customHeight="1" x14ac:dyDescent="0.3">
      <c r="A80" s="21"/>
    </row>
    <row r="81" spans="1:1" ht="165.75" customHeight="1" x14ac:dyDescent="0.3">
      <c r="A81" s="21"/>
    </row>
    <row r="82" spans="1:1" ht="165.75" customHeight="1" x14ac:dyDescent="0.3">
      <c r="A82" s="21"/>
    </row>
    <row r="83" spans="1:1" ht="165.75" customHeight="1" x14ac:dyDescent="0.3">
      <c r="A83" s="21"/>
    </row>
    <row r="84" spans="1:1" ht="165.75" customHeight="1" x14ac:dyDescent="0.3">
      <c r="A84" s="21"/>
    </row>
    <row r="85" spans="1:1" ht="165.75" customHeight="1" x14ac:dyDescent="0.3">
      <c r="A85" s="21"/>
    </row>
    <row r="86" spans="1:1" ht="165.75" customHeight="1" x14ac:dyDescent="0.3">
      <c r="A86" s="21"/>
    </row>
    <row r="87" spans="1:1" ht="165.75" customHeight="1" x14ac:dyDescent="0.3">
      <c r="A87" s="21"/>
    </row>
    <row r="88" spans="1:1" ht="165.75" customHeight="1" x14ac:dyDescent="0.3">
      <c r="A88" s="21"/>
    </row>
    <row r="89" spans="1:1" ht="165.75" customHeight="1" x14ac:dyDescent="0.3">
      <c r="A89" s="21"/>
    </row>
    <row r="90" spans="1:1" ht="165.75" customHeight="1" x14ac:dyDescent="0.3">
      <c r="A90" s="21"/>
    </row>
    <row r="91" spans="1:1" ht="165.75" customHeight="1" x14ac:dyDescent="0.3">
      <c r="A91" s="21"/>
    </row>
    <row r="92" spans="1:1" ht="165.75" customHeight="1" x14ac:dyDescent="0.3">
      <c r="A92" s="21"/>
    </row>
    <row r="93" spans="1:1" ht="165.75" customHeight="1" x14ac:dyDescent="0.3">
      <c r="A93" s="21"/>
    </row>
    <row r="94" spans="1:1" ht="165.75" customHeight="1" x14ac:dyDescent="0.3">
      <c r="A94" s="21"/>
    </row>
    <row r="95" spans="1:1" ht="165.75" customHeight="1" x14ac:dyDescent="0.3">
      <c r="A95" s="21"/>
    </row>
    <row r="96" spans="1:1" ht="165.75" customHeight="1" x14ac:dyDescent="0.3">
      <c r="A96" s="21"/>
    </row>
    <row r="97" spans="1:1" ht="165.75" customHeight="1" x14ac:dyDescent="0.3">
      <c r="A97" s="21"/>
    </row>
    <row r="98" spans="1:1" ht="165.75" customHeight="1" x14ac:dyDescent="0.3">
      <c r="A98" s="21"/>
    </row>
    <row r="99" spans="1:1" ht="165.75" customHeight="1" x14ac:dyDescent="0.3">
      <c r="A99" s="21"/>
    </row>
    <row r="100" spans="1:1" ht="165.75" customHeight="1" x14ac:dyDescent="0.3">
      <c r="A100" s="21"/>
    </row>
    <row r="101" spans="1:1" ht="165.75" customHeight="1" x14ac:dyDescent="0.3">
      <c r="A101" s="21"/>
    </row>
    <row r="102" spans="1:1" ht="165.75" customHeight="1" x14ac:dyDescent="0.3">
      <c r="A102" s="21"/>
    </row>
    <row r="103" spans="1:1" ht="165.75" customHeight="1" x14ac:dyDescent="0.3">
      <c r="A103" s="21"/>
    </row>
    <row r="104" spans="1:1" ht="165.75" customHeight="1" x14ac:dyDescent="0.3">
      <c r="A104" s="21"/>
    </row>
    <row r="105" spans="1:1" ht="165.75" customHeight="1" x14ac:dyDescent="0.3">
      <c r="A105" s="21"/>
    </row>
    <row r="106" spans="1:1" ht="165.75" customHeight="1" x14ac:dyDescent="0.3">
      <c r="A106" s="21"/>
    </row>
    <row r="107" spans="1:1" ht="165.75" customHeight="1" x14ac:dyDescent="0.3">
      <c r="A107" s="21"/>
    </row>
    <row r="108" spans="1:1" ht="165.75" customHeight="1" x14ac:dyDescent="0.3">
      <c r="A108" s="21"/>
    </row>
    <row r="109" spans="1:1" ht="165.75" customHeight="1" x14ac:dyDescent="0.3">
      <c r="A109" s="21"/>
    </row>
    <row r="110" spans="1:1" ht="165.75" customHeight="1" x14ac:dyDescent="0.3">
      <c r="A110" s="21"/>
    </row>
    <row r="111" spans="1:1" ht="165.75" customHeight="1" x14ac:dyDescent="0.3">
      <c r="A111" s="21"/>
    </row>
    <row r="112" spans="1:1" ht="165.75" customHeight="1" x14ac:dyDescent="0.3">
      <c r="A112" s="21"/>
    </row>
    <row r="113" spans="1:1" ht="165.75" customHeight="1" x14ac:dyDescent="0.3">
      <c r="A113" s="21"/>
    </row>
    <row r="114" spans="1:1" ht="165.75" customHeight="1" x14ac:dyDescent="0.3">
      <c r="A114" s="21"/>
    </row>
    <row r="115" spans="1:1" ht="165.75" customHeight="1" x14ac:dyDescent="0.3">
      <c r="A115" s="21"/>
    </row>
    <row r="116" spans="1:1" ht="165.75" customHeight="1" x14ac:dyDescent="0.3">
      <c r="A116" s="21"/>
    </row>
    <row r="117" spans="1:1" ht="165.75" customHeight="1" x14ac:dyDescent="0.3">
      <c r="A117" s="21"/>
    </row>
    <row r="118" spans="1:1" ht="165.75" customHeight="1" x14ac:dyDescent="0.3">
      <c r="A118" s="21"/>
    </row>
    <row r="119" spans="1:1" ht="165.75" customHeight="1" x14ac:dyDescent="0.3">
      <c r="A119" s="21"/>
    </row>
    <row r="120" spans="1:1" ht="165.75" customHeight="1" x14ac:dyDescent="0.3">
      <c r="A120" s="21"/>
    </row>
    <row r="121" spans="1:1" ht="165.75" customHeight="1" x14ac:dyDescent="0.3">
      <c r="A121" s="21"/>
    </row>
    <row r="122" spans="1:1" ht="165.75" customHeight="1" x14ac:dyDescent="0.3">
      <c r="A122" s="21"/>
    </row>
    <row r="123" spans="1:1" ht="165.75" customHeight="1" x14ac:dyDescent="0.3">
      <c r="A123" s="21"/>
    </row>
    <row r="124" spans="1:1" ht="165.75" customHeight="1" x14ac:dyDescent="0.3">
      <c r="A124" s="21"/>
    </row>
    <row r="125" spans="1:1" ht="165.75" customHeight="1" x14ac:dyDescent="0.3">
      <c r="A125" s="21"/>
    </row>
    <row r="126" spans="1:1" ht="165.75" customHeight="1" x14ac:dyDescent="0.3">
      <c r="A126" s="21"/>
    </row>
    <row r="127" spans="1:1" ht="165.75" customHeight="1" x14ac:dyDescent="0.3">
      <c r="A127" s="21"/>
    </row>
    <row r="128" spans="1:1" ht="165.75" customHeight="1" x14ac:dyDescent="0.3">
      <c r="A128" s="21"/>
    </row>
    <row r="129" spans="1:1" ht="165.75" customHeight="1" x14ac:dyDescent="0.3">
      <c r="A129" s="21"/>
    </row>
    <row r="130" spans="1:1" ht="165.75" customHeight="1" x14ac:dyDescent="0.3">
      <c r="A130" s="21"/>
    </row>
    <row r="131" spans="1:1" ht="165.75" customHeight="1" x14ac:dyDescent="0.3">
      <c r="A131" s="21"/>
    </row>
    <row r="132" spans="1:1" ht="165.75" customHeight="1" x14ac:dyDescent="0.3">
      <c r="A132" s="21"/>
    </row>
    <row r="133" spans="1:1" ht="165.75" customHeight="1" x14ac:dyDescent="0.3">
      <c r="A133" s="21"/>
    </row>
    <row r="134" spans="1:1" ht="165.75" customHeight="1" x14ac:dyDescent="0.3">
      <c r="A134" s="21"/>
    </row>
    <row r="135" spans="1:1" ht="165.75" customHeight="1" x14ac:dyDescent="0.3">
      <c r="A135" s="21"/>
    </row>
    <row r="136" spans="1:1" ht="165.75" customHeight="1" x14ac:dyDescent="0.3">
      <c r="A136" s="21"/>
    </row>
    <row r="137" spans="1:1" ht="165.75" customHeight="1" x14ac:dyDescent="0.3">
      <c r="A137" s="21"/>
    </row>
    <row r="138" spans="1:1" ht="165.75" customHeight="1" x14ac:dyDescent="0.3">
      <c r="A138" s="21"/>
    </row>
    <row r="139" spans="1:1" ht="165.75" customHeight="1" x14ac:dyDescent="0.3">
      <c r="A139" s="21"/>
    </row>
    <row r="140" spans="1:1" ht="165.75" customHeight="1" x14ac:dyDescent="0.3">
      <c r="A140" s="21"/>
    </row>
    <row r="141" spans="1:1" ht="165.75" customHeight="1" x14ac:dyDescent="0.3">
      <c r="A141" s="21"/>
    </row>
    <row r="142" spans="1:1" ht="165.75" customHeight="1" x14ac:dyDescent="0.3">
      <c r="A142" s="21"/>
    </row>
    <row r="143" spans="1:1" ht="165.75" customHeight="1" x14ac:dyDescent="0.3">
      <c r="A143" s="21"/>
    </row>
    <row r="144" spans="1:1" ht="165.75" customHeight="1" x14ac:dyDescent="0.3">
      <c r="A144" s="21"/>
    </row>
    <row r="145" spans="1:1" ht="165.75" customHeight="1" x14ac:dyDescent="0.3">
      <c r="A145" s="21"/>
    </row>
    <row r="146" spans="1:1" ht="165.75" customHeight="1" x14ac:dyDescent="0.3">
      <c r="A146" s="21"/>
    </row>
    <row r="147" spans="1:1" ht="165.75" customHeight="1" x14ac:dyDescent="0.3">
      <c r="A147" s="21"/>
    </row>
    <row r="148" spans="1:1" ht="165.75" customHeight="1" x14ac:dyDescent="0.3">
      <c r="A148" s="21"/>
    </row>
    <row r="149" spans="1:1" ht="165.75" customHeight="1" x14ac:dyDescent="0.3">
      <c r="A149" s="21"/>
    </row>
    <row r="150" spans="1:1" ht="165.75" customHeight="1" x14ac:dyDescent="0.3">
      <c r="A150" s="21"/>
    </row>
    <row r="151" spans="1:1" ht="165.75" customHeight="1" x14ac:dyDescent="0.3">
      <c r="A151" s="21"/>
    </row>
    <row r="152" spans="1:1" ht="165.75" customHeight="1" x14ac:dyDescent="0.3">
      <c r="A152" s="21"/>
    </row>
    <row r="153" spans="1:1" ht="165.75" customHeight="1" x14ac:dyDescent="0.3">
      <c r="A153" s="21"/>
    </row>
    <row r="154" spans="1:1" ht="165.75" customHeight="1" x14ac:dyDescent="0.3">
      <c r="A154" s="21"/>
    </row>
    <row r="155" spans="1:1" ht="165.75" customHeight="1" x14ac:dyDescent="0.3">
      <c r="A155" s="21"/>
    </row>
    <row r="156" spans="1:1" ht="165.75" customHeight="1" x14ac:dyDescent="0.3">
      <c r="A156" s="21"/>
    </row>
    <row r="157" spans="1:1" ht="165.75" customHeight="1" x14ac:dyDescent="0.3">
      <c r="A157" s="21"/>
    </row>
    <row r="158" spans="1:1" ht="165.75" customHeight="1" x14ac:dyDescent="0.3">
      <c r="A158" s="21"/>
    </row>
    <row r="159" spans="1:1" ht="165.75" customHeight="1" x14ac:dyDescent="0.3">
      <c r="A159" s="21"/>
    </row>
    <row r="160" spans="1:1" ht="165.75" customHeight="1" x14ac:dyDescent="0.3">
      <c r="A160" s="21"/>
    </row>
    <row r="161" spans="1:1" ht="165.75" customHeight="1" x14ac:dyDescent="0.3">
      <c r="A161" s="21"/>
    </row>
    <row r="162" spans="1:1" ht="165.75" customHeight="1" x14ac:dyDescent="0.3">
      <c r="A162" s="21"/>
    </row>
    <row r="163" spans="1:1" ht="165.75" customHeight="1" x14ac:dyDescent="0.3">
      <c r="A163" s="21"/>
    </row>
    <row r="164" spans="1:1" ht="165.75" customHeight="1" x14ac:dyDescent="0.3">
      <c r="A164" s="21"/>
    </row>
    <row r="165" spans="1:1" ht="165.75" customHeight="1" x14ac:dyDescent="0.3">
      <c r="A165" s="21"/>
    </row>
    <row r="166" spans="1:1" ht="165.75" customHeight="1" x14ac:dyDescent="0.3">
      <c r="A166" s="21"/>
    </row>
    <row r="167" spans="1:1" ht="165.75" customHeight="1" x14ac:dyDescent="0.3">
      <c r="A167" s="21"/>
    </row>
    <row r="168" spans="1:1" ht="165.75" customHeight="1" x14ac:dyDescent="0.3">
      <c r="A168" s="21"/>
    </row>
    <row r="169" spans="1:1" ht="165.75" customHeight="1" x14ac:dyDescent="0.3">
      <c r="A169" s="21"/>
    </row>
    <row r="170" spans="1:1" ht="165.75" customHeight="1" x14ac:dyDescent="0.3">
      <c r="A170" s="21"/>
    </row>
    <row r="171" spans="1:1" ht="165.75" customHeight="1" x14ac:dyDescent="0.3">
      <c r="A171" s="21"/>
    </row>
    <row r="172" spans="1:1" ht="165.75" customHeight="1" x14ac:dyDescent="0.3">
      <c r="A172" s="21"/>
    </row>
    <row r="173" spans="1:1" ht="165.75" customHeight="1" x14ac:dyDescent="0.3">
      <c r="A173" s="21"/>
    </row>
    <row r="174" spans="1:1" ht="165.75" customHeight="1" x14ac:dyDescent="0.3">
      <c r="A174" s="21"/>
    </row>
    <row r="175" spans="1:1" ht="165.75" customHeight="1" x14ac:dyDescent="0.3">
      <c r="A175" s="21"/>
    </row>
    <row r="176" spans="1:1" ht="165.75" customHeight="1" x14ac:dyDescent="0.3">
      <c r="A176" s="21"/>
    </row>
    <row r="177" spans="1:1" ht="165.75" customHeight="1" x14ac:dyDescent="0.3">
      <c r="A177" s="21"/>
    </row>
    <row r="178" spans="1:1" ht="165.75" customHeight="1" x14ac:dyDescent="0.3">
      <c r="A178" s="21"/>
    </row>
    <row r="179" spans="1:1" ht="165.75" customHeight="1" x14ac:dyDescent="0.3">
      <c r="A179" s="21"/>
    </row>
    <row r="180" spans="1:1" ht="165.75" customHeight="1" x14ac:dyDescent="0.3">
      <c r="A180" s="21"/>
    </row>
    <row r="181" spans="1:1" ht="165.75" customHeight="1" x14ac:dyDescent="0.3">
      <c r="A181" s="21"/>
    </row>
    <row r="182" spans="1:1" ht="165.75" customHeight="1" x14ac:dyDescent="0.3">
      <c r="A182" s="21"/>
    </row>
    <row r="183" spans="1:1" ht="165.75" customHeight="1" x14ac:dyDescent="0.3">
      <c r="A183" s="21"/>
    </row>
    <row r="184" spans="1:1" ht="165.75" customHeight="1" x14ac:dyDescent="0.3">
      <c r="A184" s="21"/>
    </row>
    <row r="185" spans="1:1" ht="165.75" customHeight="1" x14ac:dyDescent="0.3">
      <c r="A185" s="21"/>
    </row>
    <row r="186" spans="1:1" ht="165.75" customHeight="1" x14ac:dyDescent="0.3">
      <c r="A186" s="21"/>
    </row>
    <row r="187" spans="1:1" ht="165.75" customHeight="1" x14ac:dyDescent="0.3">
      <c r="A187" s="21"/>
    </row>
    <row r="188" spans="1:1" ht="165.75" customHeight="1" x14ac:dyDescent="0.3">
      <c r="A188" s="21"/>
    </row>
    <row r="189" spans="1:1" ht="165.75" customHeight="1" x14ac:dyDescent="0.3">
      <c r="A189" s="21"/>
    </row>
    <row r="190" spans="1:1" ht="165.75" customHeight="1" x14ac:dyDescent="0.3">
      <c r="A190" s="21"/>
    </row>
    <row r="191" spans="1:1" ht="165.75" customHeight="1" x14ac:dyDescent="0.3">
      <c r="A191" s="21"/>
    </row>
    <row r="192" spans="1:1" ht="165.75" customHeight="1" x14ac:dyDescent="0.3">
      <c r="A192" s="21"/>
    </row>
    <row r="193" spans="1:1" ht="165.75" customHeight="1" x14ac:dyDescent="0.3">
      <c r="A193" s="21"/>
    </row>
    <row r="194" spans="1:1" ht="165.75" customHeight="1" x14ac:dyDescent="0.3">
      <c r="A194" s="21"/>
    </row>
    <row r="195" spans="1:1" ht="165.75" customHeight="1" x14ac:dyDescent="0.3">
      <c r="A195" s="21"/>
    </row>
    <row r="196" spans="1:1" ht="165.75" customHeight="1" x14ac:dyDescent="0.3">
      <c r="A196" s="21"/>
    </row>
    <row r="197" spans="1:1" ht="165.75" customHeight="1" x14ac:dyDescent="0.3">
      <c r="A197" s="21"/>
    </row>
    <row r="198" spans="1:1" ht="165.75" customHeight="1" x14ac:dyDescent="0.3">
      <c r="A198" s="21"/>
    </row>
    <row r="199" spans="1:1" ht="165.75" customHeight="1" x14ac:dyDescent="0.3">
      <c r="A199" s="21"/>
    </row>
  </sheetData>
  <sheetProtection algorithmName="SHA-512" hashValue="ab18Ep5CFDAxiZQYQ+6z15I7qVvFm4lam/td4WY5wIf8s8rbOYSHvE7e9H+dbXwAzdO5Ttn0ZeWYFidbA5I2IQ==" saltValue="E4RQPb8m3kAX6RAptmopPA==" spinCount="100000" sheet="1" objects="1" scenarios="1" selectLockedCells="1" autoFilter="0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M26"/>
  <sheetViews>
    <sheetView showGridLines="0" zoomScaleNormal="100" zoomScaleSheetLayoutView="85" workbookViewId="0">
      <selection activeCell="A9" sqref="A9:M10"/>
    </sheetView>
  </sheetViews>
  <sheetFormatPr defaultColWidth="9.109375" defaultRowHeight="14.4" x14ac:dyDescent="0.3"/>
  <cols>
    <col min="1" max="1" width="34.33203125" style="3" bestFit="1" customWidth="1"/>
    <col min="2" max="12" width="9.109375" style="3"/>
    <col min="13" max="13" width="54.5546875" style="3" customWidth="1"/>
    <col min="14" max="16384" width="9.109375" style="3"/>
  </cols>
  <sheetData>
    <row r="5" spans="1:13" x14ac:dyDescent="0.3">
      <c r="A5" s="15"/>
      <c r="B5" s="2"/>
      <c r="C5" s="16"/>
      <c r="D5" s="16"/>
      <c r="E5" s="2"/>
      <c r="F5" s="2"/>
      <c r="G5" s="2"/>
      <c r="H5" s="2"/>
      <c r="I5" s="2"/>
      <c r="J5" s="2"/>
      <c r="K5" s="2"/>
      <c r="L5" s="2"/>
      <c r="M5" s="2"/>
    </row>
    <row r="6" spans="1:13" x14ac:dyDescent="0.3">
      <c r="A6" s="15"/>
      <c r="B6" s="2"/>
      <c r="C6" s="16"/>
      <c r="D6" s="16"/>
      <c r="E6" s="2"/>
      <c r="F6" s="2"/>
      <c r="G6" s="2"/>
      <c r="H6" s="2"/>
      <c r="I6" s="2"/>
      <c r="J6" s="2"/>
      <c r="K6" s="2"/>
      <c r="L6" s="2"/>
      <c r="M6" s="2"/>
    </row>
    <row r="7" spans="1:13" x14ac:dyDescent="0.3">
      <c r="A7" s="268" t="s">
        <v>35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</row>
    <row r="8" spans="1:13" ht="21" customHeight="1" thickBot="1" x14ac:dyDescent="0.35">
      <c r="A8" s="268"/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</row>
    <row r="9" spans="1:13" ht="57" customHeight="1" x14ac:dyDescent="0.3">
      <c r="A9" s="269" t="s">
        <v>228</v>
      </c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1"/>
    </row>
    <row r="10" spans="1:13" ht="57" customHeight="1" thickBot="1" x14ac:dyDescent="0.35">
      <c r="A10" s="272"/>
      <c r="B10" s="273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4"/>
    </row>
    <row r="11" spans="1:13" ht="19.8" customHeight="1" thickTop="1" x14ac:dyDescent="0.3">
      <c r="A11" s="275" t="s">
        <v>226</v>
      </c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</row>
    <row r="12" spans="1:13" ht="11.4" customHeight="1" x14ac:dyDescent="0.3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</row>
    <row r="13" spans="1:13" ht="19.8" customHeight="1" x14ac:dyDescent="0.3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</row>
    <row r="14" spans="1:13" ht="19.8" customHeight="1" x14ac:dyDescent="0.3">
      <c r="A14" s="278" t="s">
        <v>132</v>
      </c>
      <c r="B14" s="278"/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78"/>
    </row>
    <row r="15" spans="1:13" ht="19.8" customHeight="1" x14ac:dyDescent="0.3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</row>
    <row r="16" spans="1:13" ht="19.8" customHeight="1" x14ac:dyDescent="0.3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</row>
    <row r="17" spans="1:13" ht="19.8" customHeight="1" x14ac:dyDescent="0.3">
      <c r="A17" s="276" t="s">
        <v>184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</row>
    <row r="18" spans="1:13" ht="19.8" customHeight="1" x14ac:dyDescent="0.3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</row>
    <row r="19" spans="1:13" ht="19.8" customHeight="1" x14ac:dyDescent="0.3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</row>
    <row r="20" spans="1:13" ht="19.8" customHeight="1" x14ac:dyDescent="0.3">
      <c r="A20" s="276" t="s">
        <v>225</v>
      </c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</row>
    <row r="21" spans="1:13" ht="9" customHeight="1" x14ac:dyDescent="0.3">
      <c r="A21" s="276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</row>
    <row r="22" spans="1:13" ht="19.8" customHeight="1" x14ac:dyDescent="0.3">
      <c r="A22" s="276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</row>
    <row r="23" spans="1:13" ht="19.8" customHeight="1" x14ac:dyDescent="0.3">
      <c r="A23" s="276" t="s">
        <v>133</v>
      </c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</row>
    <row r="24" spans="1:13" ht="19.8" customHeight="1" x14ac:dyDescent="0.3">
      <c r="A24" s="276"/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</row>
    <row r="25" spans="1:13" ht="19.8" customHeight="1" thickBot="1" x14ac:dyDescent="0.35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</row>
    <row r="26" spans="1:13" ht="15" thickTop="1" x14ac:dyDescent="0.3"/>
  </sheetData>
  <sheetProtection algorithmName="SHA-512" hashValue="mirkQffp1EAuTasaZCBdEI8bluYgBawL6s56EIGJZA33vPdMro/bPCXV3LfVMFw9P0wLrK1HOdJxn9Gsr0+bgA==" saltValue="jiPJrrJZOWtZ2A6w0bYs9g==" spinCount="100000" sheet="1" objects="1" scenarios="1" selectLockedCells="1" autoFilter="0"/>
  <mergeCells count="7">
    <mergeCell ref="A7:M8"/>
    <mergeCell ref="A9:M10"/>
    <mergeCell ref="A11:M13"/>
    <mergeCell ref="A20:M22"/>
    <mergeCell ref="A23:M25"/>
    <mergeCell ref="A14:M16"/>
    <mergeCell ref="A17:M19"/>
  </mergeCells>
  <pageMargins left="0.7" right="0.7" top="0.75" bottom="0.75" header="0.3" footer="0.3"/>
  <pageSetup paperSize="9" scale="4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0"/>
  <sheetViews>
    <sheetView showGridLines="0" zoomScale="70" zoomScaleNormal="70" workbookViewId="0">
      <selection activeCell="A30" sqref="A30"/>
    </sheetView>
  </sheetViews>
  <sheetFormatPr defaultColWidth="110" defaultRowHeight="165.75" customHeight="1" x14ac:dyDescent="0.3"/>
  <cols>
    <col min="1" max="1" width="155.109375" style="19" customWidth="1"/>
    <col min="2" max="2" width="15.33203125" style="66" customWidth="1"/>
    <col min="3" max="3" width="10.109375" style="41" customWidth="1"/>
    <col min="4" max="4" width="11.33203125" style="41" customWidth="1"/>
    <col min="5" max="5" width="8.33203125" customWidth="1"/>
    <col min="6" max="14" width="18.5546875" customWidth="1"/>
    <col min="15" max="15" width="29.5546875" customWidth="1"/>
  </cols>
  <sheetData>
    <row r="1" spans="1:6" ht="165.75" customHeight="1" x14ac:dyDescent="0.3">
      <c r="A1" s="21">
        <f t="shared" ref="A1:A30" si="0">C1</f>
        <v>0</v>
      </c>
      <c r="B1" s="66">
        <v>0</v>
      </c>
      <c r="C1" s="41">
        <v>0</v>
      </c>
    </row>
    <row r="2" spans="1:6" ht="165.75" customHeight="1" x14ac:dyDescent="0.3">
      <c r="A2" s="21" t="str">
        <f t="shared" si="0"/>
        <v>figura 1</v>
      </c>
      <c r="B2" s="66" t="s">
        <v>110</v>
      </c>
      <c r="C2" s="41" t="s">
        <v>36</v>
      </c>
      <c r="D2" s="41">
        <v>0</v>
      </c>
      <c r="E2">
        <v>1</v>
      </c>
      <c r="F2">
        <v>1</v>
      </c>
    </row>
    <row r="3" spans="1:6" ht="165.75" customHeight="1" x14ac:dyDescent="0.3">
      <c r="A3" s="21" t="str">
        <f t="shared" si="0"/>
        <v>figura 2</v>
      </c>
      <c r="B3" s="66" t="s">
        <v>111</v>
      </c>
      <c r="C3" s="41" t="s">
        <v>37</v>
      </c>
      <c r="D3" s="41">
        <v>0</v>
      </c>
      <c r="E3">
        <v>2</v>
      </c>
      <c r="F3">
        <v>2</v>
      </c>
    </row>
    <row r="4" spans="1:6" ht="165.75" customHeight="1" x14ac:dyDescent="0.3">
      <c r="A4" s="21" t="str">
        <f t="shared" si="0"/>
        <v>figura 3</v>
      </c>
      <c r="B4" s="66" t="s">
        <v>112</v>
      </c>
      <c r="C4" s="41" t="s">
        <v>38</v>
      </c>
      <c r="D4" s="41">
        <v>0</v>
      </c>
      <c r="E4">
        <v>3</v>
      </c>
      <c r="F4">
        <v>3</v>
      </c>
    </row>
    <row r="5" spans="1:6" ht="165.75" customHeight="1" x14ac:dyDescent="0.3">
      <c r="A5" s="21" t="str">
        <f t="shared" si="0"/>
        <v>figura 4</v>
      </c>
      <c r="B5" s="66" t="s">
        <v>115</v>
      </c>
      <c r="C5" s="41" t="s">
        <v>39</v>
      </c>
      <c r="D5" s="41">
        <v>0</v>
      </c>
      <c r="E5">
        <v>4</v>
      </c>
    </row>
    <row r="6" spans="1:6" ht="165.75" customHeight="1" x14ac:dyDescent="0.3">
      <c r="A6" s="21" t="str">
        <f t="shared" si="0"/>
        <v>figura 5</v>
      </c>
      <c r="B6" s="66" t="s">
        <v>120</v>
      </c>
      <c r="C6" s="41" t="s">
        <v>40</v>
      </c>
      <c r="D6" s="41">
        <v>0</v>
      </c>
      <c r="E6">
        <v>5</v>
      </c>
    </row>
    <row r="7" spans="1:6" ht="165.75" customHeight="1" x14ac:dyDescent="0.3">
      <c r="A7" s="21" t="str">
        <f t="shared" si="0"/>
        <v>figura 6</v>
      </c>
      <c r="B7" s="66" t="s">
        <v>122</v>
      </c>
      <c r="C7" s="41" t="s">
        <v>41</v>
      </c>
      <c r="D7" s="41">
        <v>0</v>
      </c>
      <c r="E7">
        <v>6</v>
      </c>
    </row>
    <row r="8" spans="1:6" ht="165.75" customHeight="1" x14ac:dyDescent="0.3">
      <c r="A8" s="21" t="str">
        <f t="shared" si="0"/>
        <v>figura 7</v>
      </c>
      <c r="B8" s="66" t="s">
        <v>123</v>
      </c>
      <c r="C8" s="41" t="s">
        <v>42</v>
      </c>
      <c r="D8" s="41">
        <v>0</v>
      </c>
      <c r="E8">
        <v>7</v>
      </c>
    </row>
    <row r="9" spans="1:6" ht="165.75" customHeight="1" x14ac:dyDescent="0.3">
      <c r="A9" s="21" t="str">
        <f t="shared" si="0"/>
        <v>figura 8</v>
      </c>
      <c r="B9" s="66" t="s">
        <v>121</v>
      </c>
      <c r="C9" s="41" t="s">
        <v>59</v>
      </c>
      <c r="D9" s="41">
        <v>0</v>
      </c>
      <c r="E9">
        <v>8</v>
      </c>
    </row>
    <row r="10" spans="1:6" ht="165.75" customHeight="1" x14ac:dyDescent="0.3">
      <c r="A10" s="21" t="str">
        <f t="shared" si="0"/>
        <v>figura 9</v>
      </c>
      <c r="B10" s="66" t="s">
        <v>113</v>
      </c>
      <c r="C10" s="41" t="s">
        <v>43</v>
      </c>
      <c r="D10" s="41">
        <v>0</v>
      </c>
    </row>
    <row r="11" spans="1:6" ht="165.75" customHeight="1" x14ac:dyDescent="0.3">
      <c r="A11" s="21" t="str">
        <f t="shared" si="0"/>
        <v>figura 10</v>
      </c>
      <c r="B11" s="66" t="s">
        <v>118</v>
      </c>
      <c r="C11" s="41" t="s">
        <v>44</v>
      </c>
      <c r="D11" s="41">
        <v>0</v>
      </c>
    </row>
    <row r="12" spans="1:6" ht="165.75" customHeight="1" x14ac:dyDescent="0.3">
      <c r="A12" s="21" t="str">
        <f t="shared" si="0"/>
        <v>figura 11</v>
      </c>
      <c r="B12" s="66" t="s">
        <v>119</v>
      </c>
      <c r="C12" s="41" t="s">
        <v>45</v>
      </c>
      <c r="D12" s="41">
        <v>0</v>
      </c>
    </row>
    <row r="13" spans="1:6" ht="165.75" customHeight="1" x14ac:dyDescent="0.3">
      <c r="A13" s="21" t="str">
        <f t="shared" si="0"/>
        <v>figura 12</v>
      </c>
      <c r="B13" s="66" t="s">
        <v>114</v>
      </c>
      <c r="C13" s="41" t="s">
        <v>46</v>
      </c>
      <c r="D13" s="41">
        <v>0</v>
      </c>
    </row>
    <row r="14" spans="1:6" ht="165.75" customHeight="1" x14ac:dyDescent="0.3">
      <c r="A14" s="21" t="str">
        <f t="shared" si="0"/>
        <v>figura 13</v>
      </c>
      <c r="B14" s="66" t="s">
        <v>124</v>
      </c>
      <c r="C14" s="41" t="s">
        <v>47</v>
      </c>
      <c r="D14" s="41">
        <v>0</v>
      </c>
    </row>
    <row r="15" spans="1:6" ht="165.75" customHeight="1" x14ac:dyDescent="0.3">
      <c r="A15" s="21" t="str">
        <f t="shared" si="0"/>
        <v>figura 14</v>
      </c>
      <c r="B15" s="66" t="s">
        <v>126</v>
      </c>
      <c r="C15" s="41" t="s">
        <v>48</v>
      </c>
      <c r="D15" s="41">
        <v>0</v>
      </c>
    </row>
    <row r="16" spans="1:6" ht="165.75" customHeight="1" x14ac:dyDescent="0.3">
      <c r="A16" s="21" t="str">
        <f t="shared" si="0"/>
        <v>figura 15</v>
      </c>
      <c r="B16" s="66" t="s">
        <v>127</v>
      </c>
      <c r="C16" s="41" t="s">
        <v>49</v>
      </c>
      <c r="D16" s="41">
        <v>0</v>
      </c>
    </row>
    <row r="17" spans="1:4" ht="165.75" customHeight="1" x14ac:dyDescent="0.3">
      <c r="A17" s="21" t="str">
        <f t="shared" si="0"/>
        <v>figura 16</v>
      </c>
      <c r="B17" s="66" t="s">
        <v>125</v>
      </c>
      <c r="C17" s="41" t="s">
        <v>50</v>
      </c>
      <c r="D17" s="41">
        <v>0</v>
      </c>
    </row>
    <row r="18" spans="1:4" ht="165.75" customHeight="1" x14ac:dyDescent="0.3">
      <c r="A18" s="21" t="str">
        <f t="shared" si="0"/>
        <v>figura 17</v>
      </c>
      <c r="B18" s="67" t="s">
        <v>100</v>
      </c>
      <c r="C18" s="41" t="s">
        <v>51</v>
      </c>
      <c r="D18" s="41">
        <v>3.9</v>
      </c>
    </row>
    <row r="19" spans="1:4" ht="165.75" customHeight="1" x14ac:dyDescent="0.3">
      <c r="A19" s="21" t="str">
        <f t="shared" si="0"/>
        <v>figura 18</v>
      </c>
      <c r="B19" s="67" t="s">
        <v>101</v>
      </c>
      <c r="C19" s="41" t="s">
        <v>52</v>
      </c>
      <c r="D19" s="41">
        <v>4.3</v>
      </c>
    </row>
    <row r="20" spans="1:4" ht="165.75" customHeight="1" x14ac:dyDescent="0.3">
      <c r="A20" s="21" t="str">
        <f t="shared" si="0"/>
        <v>figura 19</v>
      </c>
      <c r="B20" s="67" t="s">
        <v>102</v>
      </c>
      <c r="C20" s="41" t="s">
        <v>53</v>
      </c>
      <c r="D20" s="41">
        <v>4</v>
      </c>
    </row>
    <row r="21" spans="1:4" ht="165.75" customHeight="1" x14ac:dyDescent="0.3">
      <c r="A21" s="21" t="str">
        <f t="shared" si="0"/>
        <v>figura 20</v>
      </c>
      <c r="B21" s="67" t="s">
        <v>103</v>
      </c>
      <c r="C21" s="41" t="s">
        <v>54</v>
      </c>
      <c r="D21" s="41">
        <v>4.7</v>
      </c>
    </row>
    <row r="22" spans="1:4" ht="165.75" customHeight="1" x14ac:dyDescent="0.3">
      <c r="A22" s="21" t="str">
        <f t="shared" si="0"/>
        <v>figura 21</v>
      </c>
      <c r="B22" s="67" t="s">
        <v>104</v>
      </c>
      <c r="C22" s="41" t="s">
        <v>55</v>
      </c>
      <c r="D22" s="41">
        <v>3.5</v>
      </c>
    </row>
    <row r="23" spans="1:4" ht="165.75" customHeight="1" x14ac:dyDescent="0.3">
      <c r="A23" s="21" t="str">
        <f t="shared" si="0"/>
        <v>figura 22</v>
      </c>
      <c r="B23" s="67" t="s">
        <v>105</v>
      </c>
      <c r="C23" s="41" t="s">
        <v>56</v>
      </c>
      <c r="D23" s="41">
        <v>3.8</v>
      </c>
    </row>
    <row r="24" spans="1:4" ht="165.75" customHeight="1" x14ac:dyDescent="0.3">
      <c r="A24" s="21" t="str">
        <f t="shared" si="0"/>
        <v>figura 23</v>
      </c>
      <c r="B24" s="67" t="s">
        <v>106</v>
      </c>
      <c r="C24" s="41" t="s">
        <v>57</v>
      </c>
      <c r="D24" s="41">
        <v>4.2</v>
      </c>
    </row>
    <row r="25" spans="1:4" ht="165.75" customHeight="1" x14ac:dyDescent="0.3">
      <c r="A25" s="21" t="str">
        <f t="shared" si="0"/>
        <v>figura 24</v>
      </c>
      <c r="B25" s="67" t="s">
        <v>107</v>
      </c>
      <c r="C25" s="41" t="s">
        <v>58</v>
      </c>
      <c r="D25" s="41">
        <v>4.5999999999999996</v>
      </c>
    </row>
    <row r="26" spans="1:4" ht="165.75" customHeight="1" x14ac:dyDescent="0.3">
      <c r="A26" s="21" t="str">
        <f t="shared" si="0"/>
        <v>figura 25</v>
      </c>
      <c r="B26" s="67" t="s">
        <v>108</v>
      </c>
      <c r="C26" s="41" t="s">
        <v>128</v>
      </c>
      <c r="D26" s="41">
        <v>3.8</v>
      </c>
    </row>
    <row r="27" spans="1:4" ht="165.75" customHeight="1" x14ac:dyDescent="0.3">
      <c r="A27" s="21" t="str">
        <f t="shared" si="0"/>
        <v>figura 26</v>
      </c>
      <c r="B27" s="67" t="s">
        <v>109</v>
      </c>
      <c r="C27" s="41" t="s">
        <v>129</v>
      </c>
      <c r="D27" s="41">
        <v>4.2</v>
      </c>
    </row>
    <row r="28" spans="1:4" ht="165.75" customHeight="1" x14ac:dyDescent="0.3">
      <c r="A28" s="21" t="str">
        <f t="shared" si="0"/>
        <v>figura 27</v>
      </c>
      <c r="B28" s="67" t="s">
        <v>116</v>
      </c>
      <c r="C28" s="41" t="s">
        <v>130</v>
      </c>
      <c r="D28" s="41">
        <v>3.8</v>
      </c>
    </row>
    <row r="29" spans="1:4" ht="165.75" customHeight="1" x14ac:dyDescent="0.3">
      <c r="A29" s="21" t="str">
        <f t="shared" si="0"/>
        <v>figura 28</v>
      </c>
      <c r="B29" s="67" t="s">
        <v>117</v>
      </c>
      <c r="C29" s="41" t="s">
        <v>131</v>
      </c>
      <c r="D29" s="41">
        <v>4.2</v>
      </c>
    </row>
    <row r="30" spans="1:4" ht="165.75" customHeight="1" x14ac:dyDescent="0.3">
      <c r="A30" s="21">
        <f t="shared" si="0"/>
        <v>0</v>
      </c>
    </row>
  </sheetData>
  <sheetProtection algorithmName="SHA-512" hashValue="rFA6p7TI+0FqmAPgU7vjZI8Pn/TzlIHtHApcwEStzYOk41OVGNdtn8PA4YwXOGeIzyMrkM0G/Ppr0qF4lvTE7Q==" saltValue="RG6wXpRQPZztItXqXUuB5g==" spinCount="100000" sheet="1" objects="1" scenarios="1" selectLockedCells="1" autoFilter="0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6</vt:i4>
      </vt:variant>
      <vt:variant>
        <vt:lpstr>Intervalos com Nome</vt:lpstr>
      </vt:variant>
      <vt:variant>
        <vt:i4>10</vt:i4>
      </vt:variant>
    </vt:vector>
  </HeadingPairs>
  <TitlesOfParts>
    <vt:vector size="16" baseType="lpstr">
      <vt:lpstr>cartas de competição-artística</vt:lpstr>
      <vt:lpstr>Folha3</vt:lpstr>
      <vt:lpstr>Folha1</vt:lpstr>
      <vt:lpstr>Folha4</vt:lpstr>
      <vt:lpstr>Instruções</vt:lpstr>
      <vt:lpstr>Folha2</vt:lpstr>
      <vt:lpstr>aparelhos</vt:lpstr>
      <vt:lpstr>'cartas de competição-artística'!Área_de_Impressão</vt:lpstr>
      <vt:lpstr>encontros</vt:lpstr>
      <vt:lpstr>escalão</vt:lpstr>
      <vt:lpstr>escolas</vt:lpstr>
      <vt:lpstr>lista</vt:lpstr>
      <vt:lpstr>nivel</vt:lpstr>
      <vt:lpstr>opçõesAB</vt:lpstr>
      <vt:lpstr>opçõesabc</vt:lpstr>
      <vt:lpstr>sexo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Emanuel Rocha</dc:creator>
  <cp:lastModifiedBy>José Emanuel Rocha</cp:lastModifiedBy>
  <cp:lastPrinted>2019-04-18T09:32:23Z</cp:lastPrinted>
  <dcterms:created xsi:type="dcterms:W3CDTF">2012-01-11T13:09:43Z</dcterms:created>
  <dcterms:modified xsi:type="dcterms:W3CDTF">2019-11-27T12:40:28Z</dcterms:modified>
</cp:coreProperties>
</file>