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raemineduc.sharepoint.com/sites/DesportosGmnicos2-1234/Documentos Partilhados/1234/cartas de competição/"/>
    </mc:Choice>
  </mc:AlternateContent>
  <xr:revisionPtr revIDLastSave="624" documentId="13_ncr:20001_{32183E6F-BC33-476B-9C0F-DEE3903BF2EA}" xr6:coauthVersionLast="47" xr6:coauthVersionMax="47" xr10:uidLastSave="{C48DEBC3-9E5C-4E6E-ADD6-26A53ECCAE37}"/>
  <workbookProtection workbookAlgorithmName="SHA-512" workbookHashValue="1E1uHVdY4DyBbnqxj4NZkWVv0vKoRr0jbSieAcgphWAk2DDh9WEAT6n1knwS+Hp0F+stnhBpv0dE5exliN83rA==" workbookSaltValue="COq7DHHdG2Z7WQ6uwrSM7A==" workbookSpinCount="100000" lockStructure="1"/>
  <bookViews>
    <workbookView showSheetTabs="0" xWindow="-108" yWindow="-108" windowWidth="23256" windowHeight="13176" tabRatio="510" xr2:uid="{00000000-000D-0000-FFFF-FFFF00000000}"/>
  </bookViews>
  <sheets>
    <sheet name="carta de competição" sheetId="1" r:id="rId1"/>
    <sheet name="preenchimento cartas" sheetId="4" r:id="rId2"/>
    <sheet name="dados" sheetId="3" state="hidden" r:id="rId3"/>
    <sheet name="dados1" sheetId="5" state="hidden" r:id="rId4"/>
  </sheets>
  <definedNames>
    <definedName name="alunos">dados!$Y$3:$Y$7</definedName>
    <definedName name="_xlnm.Print_Area" localSheetId="0">'carta de competição'!$C$3:$AP$45</definedName>
    <definedName name="_xlnm.Print_Area" localSheetId="1">'preenchimento cartas'!$D$3:$AJ$33</definedName>
    <definedName name="cartas">dados!$B$2:$B$26</definedName>
    <definedName name="CLDE">dados!$D$2:$D$25</definedName>
    <definedName name="competição">dados!$G$2:$G$6</definedName>
    <definedName name="desloc.">dados!$Z$3</definedName>
    <definedName name="figuras">dados1!$A$1:$A$34</definedName>
    <definedName name="lista">dados1!$C$1:$C$34</definedName>
    <definedName name="listaopções">dados1!$E$34:$E$36</definedName>
    <definedName name="nivel">dados!$A$2:$A$3</definedName>
    <definedName name="OPA">INDEX(listaopções,MATCH('carta de competição'!#REF!,opções,0))</definedName>
    <definedName name="opção">dados!$K$2:$K$4</definedName>
    <definedName name="opçãoa">dados!$AC$2:$AC$4</definedName>
    <definedName name="opçãob">dados!#REF!</definedName>
    <definedName name="opçãoc">dados!#REF!</definedName>
    <definedName name="opções">dados1!$D$34:$D$36</definedName>
    <definedName name="ordem1">INDEX(figuras,MATCH('carta de competição'!$G$16,lista,0))</definedName>
    <definedName name="ordem10">INDEX(figuras,MATCH('carta de competição'!$L$25,lista,0))</definedName>
    <definedName name="ordem11">INDEX(figuras,MATCH('carta de competição'!$Q$25,lista,0))</definedName>
    <definedName name="ordem12">INDEX(figuras,MATCH('carta de competição'!$V$25,lista,0))</definedName>
    <definedName name="ordem13">INDEX(figuras,MATCH('carta de competição'!$AA$25,lista,0))</definedName>
    <definedName name="ordem14">INDEX(figuras,MATCH('carta de competição'!$AF$25,lista,0))</definedName>
    <definedName name="ordem15">INDEX(figuras,MATCH('carta de competição'!$AK$25,lista,0))</definedName>
    <definedName name="ordem16">INDEX(figuras,MATCH('carta de competição'!$AP$25,lista,0))</definedName>
    <definedName name="ordem2">INDEX(figuras,MATCH('carta de competição'!$L$16,lista,0))</definedName>
    <definedName name="ordem3">INDEX(figuras,MATCH('carta de competição'!$Q$16,lista,0))</definedName>
    <definedName name="ordem4">INDEX(figuras,MATCH('carta de competição'!$V$16,lista,0))</definedName>
    <definedName name="ordem5">INDEX(figuras,MATCH('carta de competição'!$AA$16,lista,0))</definedName>
    <definedName name="ordem6">INDEX(figuras,MATCH('carta de competição'!$AF$16,lista,0))</definedName>
    <definedName name="ordem7">INDEX(figuras,MATCH('carta de competição'!$AK$16,lista,0))</definedName>
    <definedName name="ordem8">INDEX(figuras,MATCH('carta de competição'!$AP$16,lista,0))</definedName>
    <definedName name="ordem9">INDEX(figuras,MATCH('carta de competição'!$G$25,lista,0))</definedName>
    <definedName name="pma">dados!$U$3:$U$9</definedName>
    <definedName name="técnicos">dados!$V$3:$V$26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  <c r="G18" i="1" s="1"/>
  <c r="B11" i="4"/>
  <c r="A11" i="4" s="1"/>
  <c r="B12" i="4"/>
  <c r="A12" i="4" s="1"/>
  <c r="B13" i="4"/>
  <c r="A13" i="4" s="1"/>
  <c r="B14" i="4"/>
  <c r="B15" i="4"/>
  <c r="A15" i="4" s="1"/>
  <c r="B16" i="4"/>
  <c r="A16" i="4" s="1"/>
  <c r="B17" i="4"/>
  <c r="A17" i="4" s="1"/>
  <c r="B18" i="4"/>
  <c r="A18" i="4" s="1"/>
  <c r="B19" i="4"/>
  <c r="B20" i="4"/>
  <c r="A20" i="4" s="1"/>
  <c r="B21" i="4"/>
  <c r="A21" i="4" s="1"/>
  <c r="B22" i="4"/>
  <c r="B23" i="4"/>
  <c r="A23" i="4" s="1"/>
  <c r="B24" i="4"/>
  <c r="A24" i="4" s="1"/>
  <c r="B25" i="4"/>
  <c r="A25" i="4" s="1"/>
  <c r="B26" i="4"/>
  <c r="A26" i="4" s="1"/>
  <c r="B27" i="4"/>
  <c r="A27" i="4" s="1"/>
  <c r="B28" i="4"/>
  <c r="A28" i="4" s="1"/>
  <c r="B29" i="4"/>
  <c r="A29" i="4" s="1"/>
  <c r="B30" i="4"/>
  <c r="B31" i="4"/>
  <c r="A31" i="4" s="1"/>
  <c r="B32" i="4"/>
  <c r="A32" i="4" s="1"/>
  <c r="B33" i="4"/>
  <c r="A33" i="4" s="1"/>
  <c r="B10" i="4"/>
  <c r="A10" i="4" s="1"/>
  <c r="B9" i="4"/>
  <c r="A9" i="4" s="1"/>
  <c r="A30" i="4"/>
  <c r="C10" i="4"/>
  <c r="C11" i="4"/>
  <c r="C12" i="4"/>
  <c r="C13" i="4"/>
  <c r="A14" i="4"/>
  <c r="C14" i="4"/>
  <c r="C15" i="4"/>
  <c r="C16" i="4"/>
  <c r="C17" i="4"/>
  <c r="C18" i="4"/>
  <c r="A19" i="4"/>
  <c r="C19" i="4"/>
  <c r="C20" i="4"/>
  <c r="C21" i="4"/>
  <c r="A22" i="4"/>
  <c r="C22" i="4"/>
  <c r="C23" i="4"/>
  <c r="C24" i="4"/>
  <c r="C25" i="4"/>
  <c r="C26" i="4"/>
  <c r="C27" i="4"/>
  <c r="C28" i="4"/>
  <c r="C29" i="4"/>
  <c r="C30" i="4"/>
  <c r="C31" i="4"/>
  <c r="C32" i="4"/>
  <c r="C33" i="4"/>
  <c r="AE7" i="1"/>
  <c r="B7" i="1"/>
  <c r="AP25" i="1"/>
  <c r="AP26" i="1" s="1"/>
  <c r="AK25" i="1"/>
  <c r="AK26" i="1" s="1"/>
  <c r="AF25" i="1"/>
  <c r="AF26" i="1" s="1"/>
  <c r="AA25" i="1"/>
  <c r="AA26" i="1" s="1"/>
  <c r="AM26" i="1"/>
  <c r="AH26" i="1"/>
  <c r="AC26" i="1"/>
  <c r="A35" i="1"/>
  <c r="M35" i="1" s="1"/>
  <c r="I16" i="3"/>
  <c r="I15" i="3"/>
  <c r="I14" i="3"/>
  <c r="I13" i="3"/>
  <c r="I12" i="3"/>
  <c r="I11" i="3"/>
  <c r="I10" i="3"/>
  <c r="I9" i="3"/>
  <c r="I8" i="3"/>
  <c r="I7" i="3"/>
  <c r="I6" i="3"/>
  <c r="I5" i="3"/>
  <c r="Q4" i="3"/>
  <c r="P4" i="3"/>
  <c r="O4" i="3"/>
  <c r="N4" i="3"/>
  <c r="I4" i="3"/>
  <c r="Q3" i="3"/>
  <c r="P3" i="3"/>
  <c r="O3" i="3"/>
  <c r="N3" i="3"/>
  <c r="I3" i="3"/>
  <c r="Q2" i="3"/>
  <c r="P2" i="3"/>
  <c r="O2" i="3"/>
  <c r="N2" i="3"/>
  <c r="I2" i="3"/>
  <c r="C9" i="4"/>
  <c r="A66" i="1"/>
  <c r="X26" i="1"/>
  <c r="S26" i="1"/>
  <c r="N26" i="1"/>
  <c r="I26" i="1"/>
  <c r="D26" i="1"/>
  <c r="V25" i="1"/>
  <c r="V26" i="1" s="1"/>
  <c r="Q25" i="1"/>
  <c r="Q26" i="1" s="1"/>
  <c r="L25" i="1"/>
  <c r="L26" i="1" s="1"/>
  <c r="G25" i="1"/>
  <c r="G26" i="1" s="1"/>
  <c r="AM18" i="1"/>
  <c r="AH18" i="1"/>
  <c r="AC18" i="1"/>
  <c r="X18" i="1"/>
  <c r="S18" i="1"/>
  <c r="N18" i="1"/>
  <c r="I18" i="1"/>
  <c r="D18" i="1"/>
  <c r="AP16" i="1"/>
  <c r="AP18" i="1" s="1"/>
  <c r="AK16" i="1"/>
  <c r="AK18" i="1" s="1"/>
  <c r="AF16" i="1"/>
  <c r="AF18" i="1" s="1"/>
  <c r="AA16" i="1"/>
  <c r="AA18" i="1" s="1"/>
  <c r="V16" i="1"/>
  <c r="V18" i="1" s="1"/>
  <c r="Q16" i="1"/>
  <c r="Q18" i="1" s="1"/>
  <c r="L16" i="1"/>
  <c r="L18" i="1" s="1"/>
  <c r="C10" i="1"/>
  <c r="A10" i="1" s="1"/>
  <c r="G10" i="1" s="1"/>
  <c r="I7" i="1"/>
  <c r="AB5" i="1" s="1"/>
  <c r="AO5" i="1"/>
  <c r="C5" i="1"/>
  <c r="AO4" i="1"/>
  <c r="K10" i="1" l="1"/>
  <c r="E12" i="1"/>
  <c r="I35" i="1"/>
  <c r="O35" i="1"/>
  <c r="Q35" i="1"/>
  <c r="K35" i="1"/>
  <c r="AL14" i="1"/>
  <c r="P4" i="1"/>
  <c r="P5" i="1"/>
  <c r="AB4" i="1"/>
  <c r="A14" i="1"/>
  <c r="AE12" i="1" s="1"/>
  <c r="A11" i="1"/>
  <c r="A12" i="1"/>
  <c r="A13" i="1"/>
  <c r="K14" i="1" s="1"/>
  <c r="A67" i="1"/>
  <c r="G12" i="1" l="1"/>
  <c r="K12" i="1"/>
  <c r="K13" i="1"/>
  <c r="G13" i="1"/>
</calcChain>
</file>

<file path=xl/sharedStrings.xml><?xml version="1.0" encoding="utf-8"?>
<sst xmlns="http://schemas.openxmlformats.org/spreadsheetml/2006/main" count="261" uniqueCount="172">
  <si>
    <t>Ordem de passagem</t>
  </si>
  <si>
    <t>Factor de Avaliação</t>
  </si>
  <si>
    <t>Bom</t>
  </si>
  <si>
    <t>Fraco</t>
  </si>
  <si>
    <t>Nome do ginasta</t>
  </si>
  <si>
    <t>Instruções</t>
  </si>
  <si>
    <t>Suf.</t>
  </si>
  <si>
    <t>Insuf.</t>
  </si>
  <si>
    <t>Dif.</t>
  </si>
  <si>
    <t>Prova</t>
  </si>
  <si>
    <t>Falta Preencher</t>
  </si>
  <si>
    <t>Escola</t>
  </si>
  <si>
    <t>Grupo</t>
  </si>
  <si>
    <t>CLDE/DSR</t>
  </si>
  <si>
    <t>ordem de passagem</t>
  </si>
  <si>
    <t>Data</t>
  </si>
  <si>
    <t>M. B.</t>
  </si>
  <si>
    <t>Carta de competição nº</t>
  </si>
  <si>
    <t>Porto</t>
  </si>
  <si>
    <t>Alentejo Central</t>
  </si>
  <si>
    <t>Algarve</t>
  </si>
  <si>
    <t>Alto Alentejo</t>
  </si>
  <si>
    <t>Amadora, Cascais e Oeiras</t>
  </si>
  <si>
    <t>Aveiro</t>
  </si>
  <si>
    <t>Baixo Alentejo e Alentejo Litoral</t>
  </si>
  <si>
    <t>Braga</t>
  </si>
  <si>
    <t>Bragança e Côa</t>
  </si>
  <si>
    <t>Castelo Branco</t>
  </si>
  <si>
    <t>Coimbra</t>
  </si>
  <si>
    <t>Entre Douro e Vouga</t>
  </si>
  <si>
    <t>Guarda</t>
  </si>
  <si>
    <t>Leiria</t>
  </si>
  <si>
    <t>Leziria e Médio Tejo</t>
  </si>
  <si>
    <t>Lisboa</t>
  </si>
  <si>
    <t>Loures, Odivelas e Vila Franca de Xira</t>
  </si>
  <si>
    <t>Oeste</t>
  </si>
  <si>
    <t>Setúbal</t>
  </si>
  <si>
    <t>Sintra</t>
  </si>
  <si>
    <t>Tâmega</t>
  </si>
  <si>
    <t>Viana do Castelo</t>
  </si>
  <si>
    <t>Vila Real e Douro</t>
  </si>
  <si>
    <t>Viseu</t>
  </si>
  <si>
    <t>Preenchimento das cartas</t>
  </si>
  <si>
    <t>A</t>
  </si>
  <si>
    <t>B</t>
  </si>
  <si>
    <t>C</t>
  </si>
  <si>
    <t>CC
nº</t>
  </si>
  <si>
    <t>Cartas de competição</t>
  </si>
  <si>
    <t>Correção técnica</t>
  </si>
  <si>
    <t xml:space="preserve">  José Emanuel Rocha -2011-2021</t>
  </si>
  <si>
    <t xml:space="preserve">Opção </t>
  </si>
  <si>
    <t>Opção A</t>
  </si>
  <si>
    <t>Opção B</t>
  </si>
  <si>
    <t>Opção C</t>
  </si>
  <si>
    <t>OpçãoA</t>
  </si>
  <si>
    <t>OpçãoB</t>
  </si>
  <si>
    <t>OpçãoC</t>
  </si>
  <si>
    <t>PMA</t>
  </si>
  <si>
    <t>alunos</t>
  </si>
  <si>
    <t>Ele. Técnico</t>
  </si>
  <si>
    <t>Desl.</t>
  </si>
  <si>
    <t>Técnicos</t>
  </si>
  <si>
    <t>Alunos</t>
  </si>
  <si>
    <t>Elemento</t>
  </si>
  <si>
    <t>nº</t>
  </si>
  <si>
    <t>deslocamento</t>
  </si>
  <si>
    <t>Deslocamento</t>
  </si>
  <si>
    <t>Ordem 1</t>
  </si>
  <si>
    <t>Ordem 2</t>
  </si>
  <si>
    <t>Ordem 3</t>
  </si>
  <si>
    <t>Ordem 4</t>
  </si>
  <si>
    <t>Ordem 5</t>
  </si>
  <si>
    <t>Ordem 6</t>
  </si>
  <si>
    <t>Ordem 7</t>
  </si>
  <si>
    <t>Ordem 8</t>
  </si>
  <si>
    <t>Ordem 9</t>
  </si>
  <si>
    <t>Ordem 10</t>
  </si>
  <si>
    <t>Ordem 11</t>
  </si>
  <si>
    <t>Ordem 12</t>
  </si>
  <si>
    <t>Ordem 13</t>
  </si>
  <si>
    <t>Preenchimento das cartas de competição - Ginástica Aérobica</t>
  </si>
  <si>
    <t>Factor de Avaliação
Execução</t>
  </si>
  <si>
    <t>Elementos técnicos realizados fora de ordem declarada</t>
  </si>
  <si>
    <t>Saídas do praticável</t>
  </si>
  <si>
    <t>Queda</t>
  </si>
  <si>
    <t>Assistência verbal do treinador</t>
  </si>
  <si>
    <t>Elemento realizado e não declarado</t>
  </si>
  <si>
    <t>Marcas no praticável</t>
  </si>
  <si>
    <t>6" a mais ou a menos da duração definida para o exercício</t>
  </si>
  <si>
    <t>Elementos tecnicos repetidos</t>
  </si>
  <si>
    <t>Nota EXE 1</t>
  </si>
  <si>
    <t>Nota EXE 2</t>
  </si>
  <si>
    <t>Nota EXE 3</t>
  </si>
  <si>
    <t>Nota EXE 4</t>
  </si>
  <si>
    <t>dif</t>
  </si>
  <si>
    <t>E</t>
  </si>
  <si>
    <t>F</t>
  </si>
  <si>
    <t>2 PMA diferentes, com a obrigatoriedade de movimento de braços, que podem ser repetidos ao longo do esquema.</t>
  </si>
  <si>
    <t>1 deslocamento</t>
  </si>
  <si>
    <t>6 elementos técnicos, um de cada tipologia com o grau de dificuldade de 0,1 Pts</t>
  </si>
  <si>
    <t>3 elementos tecnicos de grau de dificuldade 0,2 Pts.
 Um de da uma das seguintes tipologias D, E, e F</t>
  </si>
  <si>
    <t>b</t>
  </si>
  <si>
    <t>c</t>
  </si>
  <si>
    <t>3 PMA diferentes, com a obrigatoriedade de movimento de braços, que podem ser repetidos ao longo do esquema.</t>
  </si>
  <si>
    <t>2 deslocamentos no espaço de prova, com a ocupação de dois cantos da área</t>
  </si>
  <si>
    <t>6 elementos técnicos, um de cada tipologia com o grau de dificuldade de 0,2 Pts</t>
  </si>
  <si>
    <t>3 elementos técnicos com grau de dificuldade 0,3 Pts.
Um de cada uma das seguintes tipologias: C, D e F.</t>
  </si>
  <si>
    <t>4 PMA diferentes, com a obrigatoriedade de movimento de braços, que podem ser repetidos ao longo do esquema.</t>
  </si>
  <si>
    <t>3 deslocamentos no espaço de prova, com a ocupação de pelo menos dois cantos da área, sendo que uma das deslocamentos tem de ser circular.</t>
  </si>
  <si>
    <t>6 elementos técnicos, um de cada tipologia com o grau de dificuldade de 0,3 Pts</t>
  </si>
  <si>
    <t>3 elementos técnicos com grau de dificuldade 0,4 Pts.
Um de cada uma das seguintes tipologias: C, D e F.</t>
  </si>
  <si>
    <t>1'00"</t>
  </si>
  <si>
    <t>1'10"</t>
  </si>
  <si>
    <t>1'20"</t>
  </si>
  <si>
    <t>Tempo</t>
  </si>
  <si>
    <t>Individual</t>
  </si>
  <si>
    <t>Grupo2</t>
  </si>
  <si>
    <t>Grupo3</t>
  </si>
  <si>
    <t>Grupo4</t>
  </si>
  <si>
    <t>Grupo5</t>
  </si>
  <si>
    <t>Tipo de competição</t>
  </si>
  <si>
    <t>Grupo 2</t>
  </si>
  <si>
    <t>Grupo 3</t>
  </si>
  <si>
    <t>Grupo 4</t>
  </si>
  <si>
    <t>Grupo 5</t>
  </si>
  <si>
    <t>Dificudade Proposta</t>
  </si>
  <si>
    <t>Composição obrigatória do esquema</t>
  </si>
  <si>
    <t>Opção A1</t>
  </si>
  <si>
    <t>opção a2</t>
  </si>
  <si>
    <t>Opção A3</t>
  </si>
  <si>
    <t>Opção A4</t>
  </si>
  <si>
    <t>Opção B1</t>
  </si>
  <si>
    <t>Opção B2</t>
  </si>
  <si>
    <t>Opção B3</t>
  </si>
  <si>
    <t>Opção B4</t>
  </si>
  <si>
    <t>Opção C1</t>
  </si>
  <si>
    <t>Opção C2</t>
  </si>
  <si>
    <t>Opção C3</t>
  </si>
  <si>
    <t>Opção C4</t>
  </si>
  <si>
    <t>Desçocamento</t>
  </si>
  <si>
    <t>Elementos Tecnicos</t>
  </si>
  <si>
    <t>Factor de Avaliação
Artistica</t>
  </si>
  <si>
    <t>Atitude Gimnica</t>
  </si>
  <si>
    <t>Sincronismo música/movi.</t>
  </si>
  <si>
    <t>Sincronismo entre ginastas</t>
  </si>
  <si>
    <t>Ordem 14</t>
  </si>
  <si>
    <t>Ordem 15</t>
  </si>
  <si>
    <t>Ordem 16</t>
  </si>
  <si>
    <t>Deduções</t>
  </si>
  <si>
    <t>Competição</t>
  </si>
  <si>
    <t xml:space="preserve">Equipamentos de prova </t>
  </si>
  <si>
    <t>Originalidade</t>
  </si>
  <si>
    <t>Conteúdo aéróbico</t>
  </si>
  <si>
    <t>Estética</t>
  </si>
  <si>
    <t xml:space="preserve">Comportamento antidesportivo </t>
  </si>
  <si>
    <t>Não apresentação no início e/ou no final do exercício</t>
  </si>
  <si>
    <t>B - 4 tempos</t>
  </si>
  <si>
    <t>D - 4 tempos</t>
  </si>
  <si>
    <t>E - 4 tempos</t>
  </si>
  <si>
    <t>Tempo a menos nas paragens</t>
  </si>
  <si>
    <t>Notas Artística CP</t>
  </si>
  <si>
    <t>Nota Execução CP</t>
  </si>
  <si>
    <t>Dificuldade realizada</t>
  </si>
  <si>
    <t>Carta de competição - Ginástica Aeróbica</t>
  </si>
  <si>
    <t xml:space="preserve">Assistência verbal do grupo </t>
  </si>
  <si>
    <t>0,1 cada</t>
  </si>
  <si>
    <t>0,2 cada</t>
  </si>
  <si>
    <t>0,3 cada</t>
  </si>
  <si>
    <t>1,0 cada</t>
  </si>
  <si>
    <t>Desloc.</t>
  </si>
  <si>
    <t>1 - Preencher o cabeçalho da ficha;
2 - Para cada aluno / CC, colocar o grupo, ordem de passagem, tipo de competição, nome do ginasta, opção do esquema:
3 - Consoante a opção do esquema, selecionar os elementos na ordem de apresentação:
4 - Selecionar em cada ordem o nº do elemento.</t>
  </si>
  <si>
    <r>
      <rPr>
        <b/>
        <u/>
        <sz val="28"/>
        <color theme="0"/>
        <rFont val="Calibri"/>
        <family val="2"/>
        <scheme val="minor"/>
      </rPr>
      <t>Instruções</t>
    </r>
    <r>
      <rPr>
        <sz val="24"/>
        <color theme="0"/>
        <rFont val="Calibri"/>
        <family val="2"/>
        <scheme val="minor"/>
      </rPr>
      <t xml:space="preserve">
Selecione o número da CC e Imprimir uma folha por cada aluno/grupo/CC em prova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</si>
</sst>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3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20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44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u/>
      <sz val="28"/>
      <color theme="0"/>
      <name val="Calibri"/>
      <family val="2"/>
      <scheme val="minor"/>
    </font>
    <font>
      <b/>
      <sz val="100"/>
      <color theme="0"/>
      <name val="Calibri"/>
      <family val="2"/>
      <scheme val="minor"/>
    </font>
    <font>
      <b/>
      <sz val="38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36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50"/>
      <name val="Calibri"/>
      <family val="2"/>
      <scheme val="minor"/>
    </font>
    <font>
      <sz val="32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36"/>
      <color indexed="8"/>
      <name val="Calibri"/>
      <family val="2"/>
      <scheme val="minor"/>
    </font>
    <font>
      <sz val="28"/>
      <color indexed="8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b/>
      <sz val="30"/>
      <name val="Calibri"/>
      <family val="2"/>
      <scheme val="minor"/>
    </font>
    <font>
      <sz val="30"/>
      <name val="Calibri"/>
      <family val="2"/>
      <scheme val="minor"/>
    </font>
    <font>
      <b/>
      <sz val="7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4" tint="-0.499984740745262"/>
      <name val="Calibri"/>
      <family val="2"/>
      <scheme val="minor"/>
    </font>
    <font>
      <sz val="22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  <font>
      <sz val="44"/>
      <color theme="1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6"/>
      <color indexed="8"/>
      <name val="Calibri"/>
      <family val="2"/>
      <scheme val="minor"/>
    </font>
    <font>
      <sz val="14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b/>
      <sz val="26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b/>
      <sz val="40"/>
      <color theme="0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 applyProtection="1">
      <alignment vertical="center"/>
      <protection hidden="1"/>
    </xf>
    <xf numFmtId="0" fontId="5" fillId="0" borderId="0" xfId="1" applyFont="1" applyBorder="1" applyAlignment="1" applyProtection="1">
      <alignment vertical="center" wrapText="1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4" fillId="0" borderId="0" xfId="1" applyFont="1" applyAlignment="1" applyProtection="1">
      <alignment vertical="center"/>
      <protection hidden="1"/>
    </xf>
    <xf numFmtId="0" fontId="19" fillId="0" borderId="0" xfId="1" applyFont="1" applyAlignment="1" applyProtection="1">
      <alignment vertical="center"/>
      <protection hidden="1"/>
    </xf>
    <xf numFmtId="0" fontId="19" fillId="0" borderId="0" xfId="1" applyFont="1" applyBorder="1" applyAlignment="1" applyProtection="1">
      <alignment vertical="center"/>
      <protection hidden="1"/>
    </xf>
    <xf numFmtId="0" fontId="4" fillId="0" borderId="0" xfId="1" applyFont="1" applyAlignment="1" applyProtection="1">
      <alignment vertical="center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Font="1" applyProtection="1">
      <protection hidden="1"/>
    </xf>
    <xf numFmtId="0" fontId="0" fillId="0" borderId="0" xfId="0" applyAlignment="1">
      <alignment horizontal="center" shrinkToFit="1"/>
    </xf>
    <xf numFmtId="0" fontId="0" fillId="0" borderId="0" xfId="0" applyAlignment="1">
      <alignment shrinkToFit="1"/>
    </xf>
    <xf numFmtId="0" fontId="18" fillId="0" borderId="0" xfId="0" applyFont="1" applyAlignment="1" applyProtection="1">
      <alignment vertical="center"/>
      <protection hidden="1"/>
    </xf>
    <xf numFmtId="0" fontId="25" fillId="5" borderId="0" xfId="0" applyFont="1" applyFill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22" fillId="8" borderId="0" xfId="0" applyFont="1" applyFill="1" applyAlignment="1">
      <alignment horizontal="left" vertical="center" wrapText="1"/>
    </xf>
    <xf numFmtId="0" fontId="19" fillId="0" borderId="0" xfId="1" applyFont="1" applyBorder="1" applyAlignment="1" applyProtection="1">
      <alignment horizontal="center" vertical="center"/>
      <protection hidden="1"/>
    </xf>
    <xf numFmtId="0" fontId="27" fillId="0" borderId="0" xfId="1" applyFont="1" applyAlignment="1" applyProtection="1">
      <alignment horizontal="left" wrapText="1"/>
      <protection hidden="1"/>
    </xf>
    <xf numFmtId="0" fontId="10" fillId="9" borderId="28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11" fillId="0" borderId="29" xfId="1" applyFont="1" applyBorder="1" applyAlignment="1" applyProtection="1">
      <alignment horizontal="center" vertical="center" shrinkToFit="1"/>
      <protection hidden="1"/>
    </xf>
    <xf numFmtId="0" fontId="7" fillId="6" borderId="8" xfId="0" applyFont="1" applyFill="1" applyBorder="1" applyAlignment="1">
      <alignment vertical="center" shrinkToFit="1"/>
    </xf>
    <xf numFmtId="0" fontId="0" fillId="0" borderId="0" xfId="0" applyFill="1"/>
    <xf numFmtId="0" fontId="10" fillId="9" borderId="33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vertical="center"/>
      <protection hidden="1"/>
    </xf>
    <xf numFmtId="0" fontId="0" fillId="0" borderId="0" xfId="0" applyFont="1" applyFill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4" fillId="0" borderId="1" xfId="1" applyFont="1" applyBorder="1" applyAlignment="1" applyProtection="1">
      <alignment vertical="center"/>
      <protection hidden="1"/>
    </xf>
    <xf numFmtId="0" fontId="10" fillId="9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33" fillId="0" borderId="0" xfId="0" applyFont="1" applyBorder="1" applyAlignment="1">
      <alignment vertical="top"/>
    </xf>
    <xf numFmtId="0" fontId="10" fillId="9" borderId="30" xfId="0" applyFont="1" applyFill="1" applyBorder="1" applyAlignment="1" applyProtection="1">
      <alignment horizontal="center" vertical="center" wrapText="1"/>
      <protection hidden="1"/>
    </xf>
    <xf numFmtId="0" fontId="10" fillId="9" borderId="0" xfId="0" applyFont="1" applyFill="1" applyBorder="1" applyAlignment="1" applyProtection="1">
      <alignment horizontal="center" vertical="center" wrapText="1"/>
      <protection hidden="1"/>
    </xf>
    <xf numFmtId="2" fontId="38" fillId="10" borderId="24" xfId="0" applyNumberFormat="1" applyFont="1" applyFill="1" applyBorder="1" applyAlignment="1" applyProtection="1">
      <alignment horizontal="center" vertical="center" shrinkToFit="1"/>
      <protection hidden="1"/>
    </xf>
    <xf numFmtId="0" fontId="32" fillId="10" borderId="23" xfId="0" applyFont="1" applyFill="1" applyBorder="1" applyAlignment="1" applyProtection="1">
      <alignment horizontal="center" vertical="center" shrinkToFit="1"/>
      <protection hidden="1"/>
    </xf>
    <xf numFmtId="0" fontId="31" fillId="0" borderId="0" xfId="0" applyFont="1" applyAlignment="1" applyProtection="1">
      <alignment vertical="center"/>
      <protection hidden="1"/>
    </xf>
    <xf numFmtId="164" fontId="0" fillId="0" borderId="0" xfId="0" applyNumberFormat="1" applyFill="1"/>
    <xf numFmtId="0" fontId="14" fillId="0" borderId="0" xfId="1" applyFont="1" applyBorder="1" applyAlignment="1" applyProtection="1">
      <alignment vertical="top"/>
      <protection hidden="1"/>
    </xf>
    <xf numFmtId="0" fontId="45" fillId="0" borderId="0" xfId="1" applyFont="1" applyAlignment="1" applyProtection="1">
      <alignment vertical="center"/>
      <protection hidden="1"/>
    </xf>
    <xf numFmtId="0" fontId="51" fillId="0" borderId="0" xfId="0" applyFont="1" applyBorder="1"/>
    <xf numFmtId="0" fontId="51" fillId="0" borderId="0" xfId="0" applyFont="1" applyBorder="1" applyAlignment="1">
      <alignment vertical="top"/>
    </xf>
    <xf numFmtId="0" fontId="52" fillId="0" borderId="0" xfId="0" applyFont="1" applyBorder="1" applyAlignment="1">
      <alignment horizontal="center" vertical="center"/>
    </xf>
    <xf numFmtId="0" fontId="14" fillId="0" borderId="2" xfId="1" applyFont="1" applyBorder="1" applyAlignment="1" applyProtection="1">
      <alignment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10" fillId="9" borderId="2" xfId="0" applyFont="1" applyFill="1" applyBorder="1" applyAlignment="1" applyProtection="1">
      <alignment horizontal="center" vertical="center" wrapText="1"/>
      <protection hidden="1"/>
    </xf>
    <xf numFmtId="0" fontId="0" fillId="0" borderId="2" xfId="0" applyFont="1" applyFill="1" applyBorder="1" applyAlignment="1" applyProtection="1">
      <alignment vertical="center"/>
      <protection hidden="1"/>
    </xf>
    <xf numFmtId="0" fontId="49" fillId="0" borderId="6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vertical="center" wrapText="1"/>
    </xf>
    <xf numFmtId="0" fontId="56" fillId="0" borderId="32" xfId="0" applyFont="1" applyFill="1" applyBorder="1" applyAlignment="1" applyProtection="1">
      <alignment horizontal="center" vertical="center" wrapText="1" shrinkToFit="1"/>
      <protection locked="0"/>
    </xf>
    <xf numFmtId="0" fontId="56" fillId="0" borderId="36" xfId="0" applyFont="1" applyFill="1" applyBorder="1" applyAlignment="1" applyProtection="1">
      <alignment horizontal="center" vertical="center" wrapText="1" shrinkToFit="1"/>
      <protection locked="0"/>
    </xf>
    <xf numFmtId="0" fontId="48" fillId="0" borderId="36" xfId="0" applyFont="1" applyFill="1" applyBorder="1" applyAlignment="1" applyProtection="1">
      <alignment horizontal="center" vertical="center" shrinkToFit="1"/>
      <protection locked="0"/>
    </xf>
    <xf numFmtId="0" fontId="48" fillId="0" borderId="28" xfId="0" applyFont="1" applyFill="1" applyBorder="1" applyAlignment="1" applyProtection="1">
      <alignment horizontal="center" vertical="center" shrinkToFit="1"/>
      <protection locked="0"/>
    </xf>
    <xf numFmtId="0" fontId="48" fillId="0" borderId="40" xfId="0" applyFont="1" applyFill="1" applyBorder="1" applyAlignment="1" applyProtection="1">
      <alignment horizontal="center" vertical="center"/>
      <protection locked="0"/>
    </xf>
    <xf numFmtId="0" fontId="48" fillId="0" borderId="41" xfId="0" applyFont="1" applyFill="1" applyBorder="1" applyAlignment="1" applyProtection="1">
      <alignment horizontal="center" vertical="center"/>
      <protection locked="0"/>
    </xf>
    <xf numFmtId="0" fontId="48" fillId="0" borderId="33" xfId="0" applyFont="1" applyFill="1" applyBorder="1" applyAlignment="1" applyProtection="1">
      <alignment horizontal="center" vertical="center"/>
      <protection locked="0"/>
    </xf>
    <xf numFmtId="0" fontId="57" fillId="0" borderId="32" xfId="0" applyFont="1" applyFill="1" applyBorder="1" applyAlignment="1">
      <alignment horizontal="center" vertical="center"/>
    </xf>
    <xf numFmtId="0" fontId="57" fillId="0" borderId="36" xfId="0" applyFont="1" applyFill="1" applyBorder="1" applyAlignment="1">
      <alignment horizontal="center" vertical="center"/>
    </xf>
    <xf numFmtId="0" fontId="57" fillId="0" borderId="28" xfId="0" applyFont="1" applyFill="1" applyBorder="1" applyAlignment="1">
      <alignment horizontal="center" vertical="center"/>
    </xf>
    <xf numFmtId="0" fontId="58" fillId="0" borderId="32" xfId="0" applyFont="1" applyFill="1" applyBorder="1" applyAlignment="1" applyProtection="1">
      <alignment horizontal="center" vertical="center"/>
      <protection locked="0"/>
    </xf>
    <xf numFmtId="0" fontId="58" fillId="0" borderId="36" xfId="0" applyFont="1" applyFill="1" applyBorder="1" applyAlignment="1" applyProtection="1">
      <alignment horizontal="center" vertical="center"/>
      <protection locked="0"/>
    </xf>
    <xf numFmtId="0" fontId="58" fillId="0" borderId="28" xfId="0" applyFont="1" applyFill="1" applyBorder="1" applyAlignment="1" applyProtection="1">
      <alignment horizontal="center" vertical="center"/>
      <protection locked="0"/>
    </xf>
    <xf numFmtId="164" fontId="56" fillId="0" borderId="32" xfId="0" applyNumberFormat="1" applyFont="1" applyFill="1" applyBorder="1" applyAlignment="1" applyProtection="1">
      <alignment horizontal="center" vertical="center" wrapText="1"/>
      <protection locked="0"/>
    </xf>
    <xf numFmtId="1" fontId="56" fillId="0" borderId="40" xfId="0" applyNumberFormat="1" applyFont="1" applyFill="1" applyBorder="1" applyAlignment="1" applyProtection="1">
      <alignment horizontal="center" vertical="center" wrapText="1"/>
      <protection locked="0"/>
    </xf>
    <xf numFmtId="1" fontId="56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56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1" fontId="56" fillId="0" borderId="41" xfId="0" applyNumberFormat="1" applyFont="1" applyFill="1" applyBorder="1" applyAlignment="1" applyProtection="1">
      <alignment horizontal="center" vertical="center" wrapText="1" shrinkToFit="1"/>
      <protection locked="0"/>
    </xf>
    <xf numFmtId="1" fontId="56" fillId="0" borderId="36" xfId="0" applyNumberFormat="1" applyFont="1" applyFill="1" applyBorder="1" applyAlignment="1" applyProtection="1">
      <alignment horizontal="center" vertical="center" wrapText="1" shrinkToFit="1"/>
      <protection locked="0"/>
    </xf>
    <xf numFmtId="164" fontId="48" fillId="0" borderId="36" xfId="0" applyNumberFormat="1" applyFont="1" applyFill="1" applyBorder="1" applyAlignment="1" applyProtection="1">
      <alignment horizontal="center" vertical="center" shrinkToFit="1"/>
      <protection locked="0"/>
    </xf>
    <xf numFmtId="1" fontId="48" fillId="0" borderId="41" xfId="0" applyNumberFormat="1" applyFont="1" applyFill="1" applyBorder="1" applyAlignment="1" applyProtection="1">
      <alignment horizontal="center" vertical="center" shrinkToFit="1"/>
      <protection locked="0"/>
    </xf>
    <xf numFmtId="1" fontId="48" fillId="0" borderId="36" xfId="0" applyNumberFormat="1" applyFont="1" applyFill="1" applyBorder="1" applyAlignment="1" applyProtection="1">
      <alignment horizontal="center" vertical="center" shrinkToFit="1"/>
      <protection locked="0"/>
    </xf>
    <xf numFmtId="164" fontId="48" fillId="0" borderId="28" xfId="0" applyNumberFormat="1" applyFont="1" applyFill="1" applyBorder="1" applyAlignment="1" applyProtection="1">
      <alignment horizontal="center" vertical="center" shrinkToFit="1"/>
      <protection locked="0"/>
    </xf>
    <xf numFmtId="1" fontId="48" fillId="0" borderId="33" xfId="0" applyNumberFormat="1" applyFont="1" applyFill="1" applyBorder="1" applyAlignment="1" applyProtection="1">
      <alignment horizontal="center" vertical="center" shrinkToFit="1"/>
      <protection locked="0"/>
    </xf>
    <xf numFmtId="1" fontId="48" fillId="0" borderId="28" xfId="0" applyNumberFormat="1" applyFont="1" applyFill="1" applyBorder="1" applyAlignment="1" applyProtection="1">
      <alignment horizontal="center" vertical="center" shrinkToFit="1"/>
      <protection locked="0"/>
    </xf>
    <xf numFmtId="0" fontId="60" fillId="0" borderId="0" xfId="0" applyFont="1" applyBorder="1" applyAlignment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14" fillId="0" borderId="1" xfId="1" applyFont="1" applyBorder="1" applyAlignment="1" applyProtection="1">
      <alignment horizontal="center" vertical="center"/>
      <protection hidden="1"/>
    </xf>
    <xf numFmtId="0" fontId="41" fillId="7" borderId="2" xfId="1" applyFont="1" applyFill="1" applyBorder="1" applyAlignment="1" applyProtection="1">
      <alignment horizontal="center" vertical="center"/>
      <protection hidden="1"/>
    </xf>
    <xf numFmtId="0" fontId="41" fillId="7" borderId="7" xfId="1" applyFont="1" applyFill="1" applyBorder="1" applyAlignment="1" applyProtection="1">
      <alignment horizontal="center" vertical="center"/>
      <protection hidden="1"/>
    </xf>
    <xf numFmtId="0" fontId="41" fillId="7" borderId="4" xfId="1" applyFont="1" applyFill="1" applyBorder="1" applyAlignment="1" applyProtection="1">
      <alignment horizontal="center" vertical="center"/>
      <protection hidden="1"/>
    </xf>
    <xf numFmtId="0" fontId="49" fillId="0" borderId="22" xfId="0" applyFont="1" applyFill="1" applyBorder="1" applyAlignment="1">
      <alignment vertical="center" wrapText="1"/>
    </xf>
    <xf numFmtId="0" fontId="49" fillId="0" borderId="16" xfId="0" applyFont="1" applyFill="1" applyBorder="1" applyAlignment="1">
      <alignment vertical="center" wrapText="1"/>
    </xf>
    <xf numFmtId="164" fontId="50" fillId="0" borderId="16" xfId="0" applyNumberFormat="1" applyFont="1" applyBorder="1" applyAlignment="1">
      <alignment horizontal="center" vertical="center" wrapText="1"/>
    </xf>
    <xf numFmtId="0" fontId="50" fillId="0" borderId="16" xfId="0" applyFont="1" applyBorder="1" applyAlignment="1">
      <alignment horizontal="center" vertical="center" wrapText="1"/>
    </xf>
    <xf numFmtId="0" fontId="50" fillId="0" borderId="26" xfId="0" applyFont="1" applyBorder="1" applyAlignment="1">
      <alignment horizontal="center" vertical="center" wrapText="1"/>
    </xf>
    <xf numFmtId="0" fontId="11" fillId="0" borderId="3" xfId="1" applyFont="1" applyBorder="1" applyAlignment="1" applyProtection="1">
      <alignment horizontal="center" vertical="center" wrapText="1"/>
      <protection hidden="1"/>
    </xf>
    <xf numFmtId="0" fontId="53" fillId="2" borderId="1" xfId="0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25" fillId="5" borderId="0" xfId="0" applyFont="1" applyFill="1" applyAlignment="1" applyProtection="1">
      <alignment horizontal="right" vertical="center"/>
      <protection hidden="1"/>
    </xf>
    <xf numFmtId="0" fontId="24" fillId="5" borderId="0" xfId="0" applyFont="1" applyFill="1" applyAlignment="1" applyProtection="1">
      <alignment horizontal="center" vertical="center"/>
      <protection locked="0"/>
    </xf>
    <xf numFmtId="0" fontId="44" fillId="6" borderId="15" xfId="1" applyFont="1" applyFill="1" applyBorder="1" applyAlignment="1" applyProtection="1">
      <alignment horizontal="right" vertical="center"/>
      <protection hidden="1"/>
    </xf>
    <xf numFmtId="0" fontId="44" fillId="6" borderId="16" xfId="1" applyFont="1" applyFill="1" applyBorder="1" applyAlignment="1" applyProtection="1">
      <alignment horizontal="right" vertical="center"/>
      <protection hidden="1"/>
    </xf>
    <xf numFmtId="0" fontId="21" fillId="8" borderId="0" xfId="0" applyFont="1" applyFill="1" applyAlignment="1" applyProtection="1">
      <alignment horizontal="center" vertical="top" wrapText="1"/>
      <protection hidden="1"/>
    </xf>
    <xf numFmtId="0" fontId="28" fillId="5" borderId="0" xfId="0" applyFont="1" applyFill="1" applyAlignment="1">
      <alignment horizontal="center" vertical="center" wrapText="1"/>
    </xf>
    <xf numFmtId="0" fontId="46" fillId="0" borderId="20" xfId="1" applyFont="1" applyBorder="1" applyAlignment="1" applyProtection="1">
      <alignment horizontal="center" vertical="center"/>
      <protection hidden="1"/>
    </xf>
    <xf numFmtId="0" fontId="46" fillId="0" borderId="35" xfId="1" applyFont="1" applyBorder="1" applyAlignment="1" applyProtection="1">
      <alignment horizontal="center" vertical="center"/>
      <protection hidden="1"/>
    </xf>
    <xf numFmtId="0" fontId="46" fillId="0" borderId="16" xfId="1" applyFont="1" applyBorder="1" applyAlignment="1" applyProtection="1">
      <alignment horizontal="center" vertical="center"/>
      <protection hidden="1"/>
    </xf>
    <xf numFmtId="0" fontId="46" fillId="0" borderId="26" xfId="1" applyFont="1" applyBorder="1" applyAlignment="1" applyProtection="1">
      <alignment horizontal="center" vertical="center"/>
      <protection hidden="1"/>
    </xf>
    <xf numFmtId="0" fontId="20" fillId="0" borderId="14" xfId="1" applyFont="1" applyBorder="1" applyAlignment="1" applyProtection="1">
      <alignment horizontal="center" vertical="center"/>
      <protection hidden="1"/>
    </xf>
    <xf numFmtId="0" fontId="20" fillId="0" borderId="24" xfId="1" applyFont="1" applyBorder="1" applyAlignment="1" applyProtection="1">
      <alignment horizontal="center" vertical="center"/>
      <protection hidden="1"/>
    </xf>
    <xf numFmtId="0" fontId="44" fillId="6" borderId="13" xfId="1" applyFont="1" applyFill="1" applyBorder="1" applyAlignment="1" applyProtection="1">
      <alignment horizontal="right" vertical="center"/>
      <protection hidden="1"/>
    </xf>
    <xf numFmtId="0" fontId="44" fillId="6" borderId="14" xfId="1" applyFont="1" applyFill="1" applyBorder="1" applyAlignment="1" applyProtection="1">
      <alignment horizontal="right" vertical="center"/>
      <protection hidden="1"/>
    </xf>
    <xf numFmtId="0" fontId="29" fillId="11" borderId="10" xfId="0" applyFont="1" applyFill="1" applyBorder="1" applyAlignment="1" applyProtection="1">
      <alignment horizontal="center" vertical="center" textRotation="90"/>
      <protection hidden="1"/>
    </xf>
    <xf numFmtId="0" fontId="29" fillId="11" borderId="11" xfId="0" applyFont="1" applyFill="1" applyBorder="1" applyAlignment="1" applyProtection="1">
      <alignment horizontal="center" vertical="center" textRotation="90"/>
      <protection hidden="1"/>
    </xf>
    <xf numFmtId="0" fontId="29" fillId="11" borderId="6" xfId="0" applyFont="1" applyFill="1" applyBorder="1" applyAlignment="1" applyProtection="1">
      <alignment horizontal="center" vertical="center" textRotation="90"/>
      <protection hidden="1"/>
    </xf>
    <xf numFmtId="0" fontId="29" fillId="11" borderId="0" xfId="0" applyFont="1" applyFill="1" applyBorder="1" applyAlignment="1" applyProtection="1">
      <alignment horizontal="center" vertical="center" textRotation="90"/>
      <protection hidden="1"/>
    </xf>
    <xf numFmtId="0" fontId="29" fillId="11" borderId="30" xfId="0" applyFont="1" applyFill="1" applyBorder="1" applyAlignment="1" applyProtection="1">
      <alignment horizontal="center" vertical="center" textRotation="90"/>
      <protection hidden="1"/>
    </xf>
    <xf numFmtId="0" fontId="29" fillId="11" borderId="3" xfId="0" applyFont="1" applyFill="1" applyBorder="1" applyAlignment="1" applyProtection="1">
      <alignment horizontal="center" vertical="center" textRotation="90"/>
      <protection hidden="1"/>
    </xf>
    <xf numFmtId="2" fontId="34" fillId="0" borderId="1" xfId="1" applyNumberFormat="1" applyFont="1" applyBorder="1" applyAlignment="1" applyProtection="1">
      <alignment horizontal="center" vertical="center"/>
      <protection hidden="1"/>
    </xf>
    <xf numFmtId="0" fontId="34" fillId="0" borderId="1" xfId="1" applyFont="1" applyBorder="1" applyAlignment="1" applyProtection="1">
      <alignment horizontal="center" vertical="center"/>
      <protection hidden="1"/>
    </xf>
    <xf numFmtId="0" fontId="11" fillId="2" borderId="1" xfId="1" applyFont="1" applyFill="1" applyBorder="1" applyAlignment="1" applyProtection="1">
      <alignment horizontal="center" vertical="center" wrapText="1"/>
      <protection hidden="1"/>
    </xf>
    <xf numFmtId="0" fontId="32" fillId="10" borderId="1" xfId="0" applyFont="1" applyFill="1" applyBorder="1" applyAlignment="1" applyProtection="1">
      <alignment horizontal="center" vertical="center"/>
      <protection hidden="1"/>
    </xf>
    <xf numFmtId="0" fontId="32" fillId="0" borderId="1" xfId="0" applyFont="1" applyBorder="1" applyAlignment="1" applyProtection="1">
      <alignment horizontal="center" vertical="center"/>
      <protection hidden="1"/>
    </xf>
    <xf numFmtId="0" fontId="33" fillId="10" borderId="10" xfId="0" applyFont="1" applyFill="1" applyBorder="1" applyAlignment="1" applyProtection="1">
      <alignment horizontal="center" vertical="center" textRotation="90"/>
      <protection hidden="1"/>
    </xf>
    <xf numFmtId="0" fontId="33" fillId="10" borderId="12" xfId="0" applyFont="1" applyFill="1" applyBorder="1" applyAlignment="1" applyProtection="1">
      <alignment horizontal="center" vertical="center" textRotation="90"/>
      <protection hidden="1"/>
    </xf>
    <xf numFmtId="0" fontId="33" fillId="10" borderId="6" xfId="0" applyFont="1" applyFill="1" applyBorder="1" applyAlignment="1" applyProtection="1">
      <alignment horizontal="center" vertical="center" textRotation="90"/>
      <protection hidden="1"/>
    </xf>
    <xf numFmtId="0" fontId="33" fillId="10" borderId="5" xfId="0" applyFont="1" applyFill="1" applyBorder="1" applyAlignment="1" applyProtection="1">
      <alignment horizontal="center" vertical="center" textRotation="90"/>
      <protection hidden="1"/>
    </xf>
    <xf numFmtId="0" fontId="33" fillId="10" borderId="30" xfId="0" applyFont="1" applyFill="1" applyBorder="1" applyAlignment="1" applyProtection="1">
      <alignment horizontal="center" vertical="center" textRotation="90"/>
      <protection hidden="1"/>
    </xf>
    <xf numFmtId="0" fontId="33" fillId="10" borderId="31" xfId="0" applyFont="1" applyFill="1" applyBorder="1" applyAlignment="1" applyProtection="1">
      <alignment horizontal="center" vertical="center" textRotation="90"/>
      <protection hidden="1"/>
    </xf>
    <xf numFmtId="0" fontId="32" fillId="0" borderId="10" xfId="0" applyFont="1" applyBorder="1" applyAlignment="1" applyProtection="1">
      <alignment horizontal="center" vertical="center"/>
      <protection hidden="1"/>
    </xf>
    <xf numFmtId="0" fontId="32" fillId="0" borderId="12" xfId="0" applyFont="1" applyBorder="1" applyAlignment="1" applyProtection="1">
      <alignment horizontal="center" vertical="center"/>
      <protection hidden="1"/>
    </xf>
    <xf numFmtId="0" fontId="32" fillId="0" borderId="6" xfId="0" applyFont="1" applyBorder="1" applyAlignment="1" applyProtection="1">
      <alignment horizontal="center" vertical="center"/>
      <protection hidden="1"/>
    </xf>
    <xf numFmtId="0" fontId="32" fillId="0" borderId="5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2" fillId="0" borderId="31" xfId="0" applyFont="1" applyBorder="1" applyAlignment="1" applyProtection="1">
      <alignment horizontal="center" vertical="center"/>
      <protection hidden="1"/>
    </xf>
    <xf numFmtId="0" fontId="32" fillId="11" borderId="2" xfId="0" applyFont="1" applyFill="1" applyBorder="1" applyAlignment="1" applyProtection="1">
      <alignment horizontal="center" vertical="center"/>
      <protection hidden="1"/>
    </xf>
    <xf numFmtId="0" fontId="32" fillId="11" borderId="7" xfId="0" applyFont="1" applyFill="1" applyBorder="1" applyAlignment="1" applyProtection="1">
      <alignment horizontal="center" vertical="center"/>
      <protection hidden="1"/>
    </xf>
    <xf numFmtId="0" fontId="32" fillId="11" borderId="4" xfId="0" applyFont="1" applyFill="1" applyBorder="1" applyAlignment="1" applyProtection="1">
      <alignment horizontal="center" vertical="center"/>
      <protection hidden="1"/>
    </xf>
    <xf numFmtId="0" fontId="35" fillId="0" borderId="1" xfId="0" applyFont="1" applyBorder="1" applyAlignment="1" applyProtection="1">
      <alignment horizontal="center" vertical="center" wrapText="1"/>
      <protection hidden="1"/>
    </xf>
    <xf numFmtId="0" fontId="35" fillId="0" borderId="9" xfId="0" applyFont="1" applyBorder="1" applyAlignment="1" applyProtection="1">
      <alignment horizontal="center" vertical="center" wrapText="1"/>
      <protection hidden="1"/>
    </xf>
    <xf numFmtId="0" fontId="35" fillId="0" borderId="32" xfId="0" applyFont="1" applyBorder="1" applyAlignment="1" applyProtection="1">
      <alignment horizontal="center" vertical="center" wrapText="1"/>
      <protection hidden="1"/>
    </xf>
    <xf numFmtId="0" fontId="35" fillId="12" borderId="1" xfId="0" applyFont="1" applyFill="1" applyBorder="1" applyAlignment="1" applyProtection="1">
      <alignment horizontal="center" vertical="center" wrapText="1"/>
      <protection hidden="1"/>
    </xf>
    <xf numFmtId="0" fontId="36" fillId="0" borderId="1" xfId="0" applyFont="1" applyBorder="1" applyAlignment="1" applyProtection="1">
      <alignment horizontal="center" vertical="center"/>
      <protection hidden="1"/>
    </xf>
    <xf numFmtId="0" fontId="36" fillId="0" borderId="1" xfId="0" applyFont="1" applyBorder="1" applyAlignment="1" applyProtection="1">
      <alignment horizontal="center" vertical="center" wrapText="1"/>
      <protection hidden="1"/>
    </xf>
    <xf numFmtId="0" fontId="36" fillId="12" borderId="1" xfId="0" applyFont="1" applyFill="1" applyBorder="1" applyAlignment="1" applyProtection="1">
      <alignment horizontal="center" vertical="center"/>
      <protection hidden="1"/>
    </xf>
    <xf numFmtId="0" fontId="39" fillId="2" borderId="1" xfId="0" applyFont="1" applyFill="1" applyBorder="1" applyAlignment="1" applyProtection="1">
      <alignment horizontal="center" vertical="center" wrapText="1"/>
      <protection hidden="1"/>
    </xf>
    <xf numFmtId="0" fontId="40" fillId="4" borderId="1" xfId="0" applyFont="1" applyFill="1" applyBorder="1" applyAlignment="1" applyProtection="1">
      <alignment vertical="center"/>
      <protection hidden="1"/>
    </xf>
    <xf numFmtId="0" fontId="40" fillId="4" borderId="1" xfId="0" applyFont="1" applyFill="1" applyBorder="1" applyAlignment="1" applyProtection="1">
      <alignment vertical="center" wrapText="1"/>
      <protection hidden="1"/>
    </xf>
    <xf numFmtId="0" fontId="10" fillId="4" borderId="1" xfId="0" applyFont="1" applyFill="1" applyBorder="1" applyAlignment="1" applyProtection="1">
      <alignment vertical="center" shrinkToFit="1"/>
      <protection hidden="1"/>
    </xf>
    <xf numFmtId="0" fontId="37" fillId="11" borderId="14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39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50" fillId="0" borderId="20" xfId="0" applyFont="1" applyFill="1" applyBorder="1" applyAlignment="1">
      <alignment horizontal="center" vertical="center" wrapText="1"/>
    </xf>
    <xf numFmtId="0" fontId="50" fillId="0" borderId="37" xfId="0" applyFont="1" applyBorder="1" applyAlignment="1">
      <alignment vertical="center" wrapText="1"/>
    </xf>
    <xf numFmtId="0" fontId="50" fillId="0" borderId="38" xfId="0" applyFont="1" applyBorder="1" applyAlignment="1">
      <alignment vertical="center" wrapText="1"/>
    </xf>
    <xf numFmtId="0" fontId="50" fillId="0" borderId="22" xfId="0" applyFont="1" applyBorder="1" applyAlignment="1">
      <alignment vertical="center" wrapText="1"/>
    </xf>
    <xf numFmtId="0" fontId="50" fillId="0" borderId="16" xfId="0" applyFont="1" applyBorder="1" applyAlignment="1">
      <alignment vertical="center" wrapText="1"/>
    </xf>
    <xf numFmtId="0" fontId="50" fillId="0" borderId="23" xfId="0" applyFont="1" applyBorder="1" applyAlignment="1">
      <alignment vertical="center" wrapText="1"/>
    </xf>
    <xf numFmtId="0" fontId="50" fillId="0" borderId="14" xfId="0" applyFont="1" applyBorder="1" applyAlignment="1">
      <alignment vertical="center" wrapText="1"/>
    </xf>
    <xf numFmtId="0" fontId="50" fillId="0" borderId="25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vertical="center" wrapText="1"/>
    </xf>
    <xf numFmtId="0" fontId="50" fillId="0" borderId="22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164" fontId="39" fillId="2" borderId="1" xfId="0" applyNumberFormat="1" applyFont="1" applyFill="1" applyBorder="1" applyAlignment="1" applyProtection="1">
      <alignment horizontal="center" vertical="center"/>
      <protection hidden="1"/>
    </xf>
    <xf numFmtId="0" fontId="50" fillId="0" borderId="25" xfId="0" applyFont="1" applyBorder="1" applyAlignment="1">
      <alignment vertical="center" wrapText="1"/>
    </xf>
    <xf numFmtId="0" fontId="50" fillId="0" borderId="20" xfId="0" applyFont="1" applyBorder="1" applyAlignment="1">
      <alignment vertical="center" wrapText="1"/>
    </xf>
    <xf numFmtId="164" fontId="39" fillId="2" borderId="2" xfId="0" applyNumberFormat="1" applyFont="1" applyFill="1" applyBorder="1" applyAlignment="1" applyProtection="1">
      <alignment horizontal="center" vertical="center"/>
      <protection hidden="1"/>
    </xf>
    <xf numFmtId="164" fontId="39" fillId="2" borderId="4" xfId="0" applyNumberFormat="1" applyFont="1" applyFill="1" applyBorder="1" applyAlignment="1" applyProtection="1">
      <alignment horizontal="center" vertical="center"/>
      <protection hidden="1"/>
    </xf>
    <xf numFmtId="0" fontId="44" fillId="6" borderId="23" xfId="1" applyFont="1" applyFill="1" applyBorder="1" applyAlignment="1" applyProtection="1">
      <alignment horizontal="center" vertical="center" wrapText="1"/>
      <protection hidden="1"/>
    </xf>
    <xf numFmtId="0" fontId="44" fillId="6" borderId="14" xfId="1" applyFont="1" applyFill="1" applyBorder="1" applyAlignment="1" applyProtection="1">
      <alignment horizontal="center" vertical="center" wrapText="1"/>
      <protection hidden="1"/>
    </xf>
    <xf numFmtId="0" fontId="44" fillId="6" borderId="25" xfId="1" applyFont="1" applyFill="1" applyBorder="1" applyAlignment="1" applyProtection="1">
      <alignment horizontal="center" vertical="center" wrapText="1"/>
      <protection hidden="1"/>
    </xf>
    <xf numFmtId="0" fontId="44" fillId="6" borderId="20" xfId="1" applyFont="1" applyFill="1" applyBorder="1" applyAlignment="1" applyProtection="1">
      <alignment horizontal="center" vertical="center" wrapText="1"/>
      <protection hidden="1"/>
    </xf>
    <xf numFmtId="0" fontId="44" fillId="6" borderId="22" xfId="1" applyFont="1" applyFill="1" applyBorder="1" applyAlignment="1" applyProtection="1">
      <alignment horizontal="center" vertical="center" wrapText="1"/>
      <protection hidden="1"/>
    </xf>
    <xf numFmtId="0" fontId="44" fillId="6" borderId="16" xfId="1" applyFont="1" applyFill="1" applyBorder="1" applyAlignment="1" applyProtection="1">
      <alignment horizontal="center" vertical="center" wrapText="1"/>
      <protection hidden="1"/>
    </xf>
    <xf numFmtId="0" fontId="42" fillId="0" borderId="21" xfId="1" applyFont="1" applyBorder="1" applyAlignment="1" applyProtection="1">
      <alignment horizontal="left" vertical="center" shrinkToFit="1"/>
      <protection hidden="1"/>
    </xf>
    <xf numFmtId="0" fontId="42" fillId="0" borderId="7" xfId="1" applyFont="1" applyBorder="1" applyAlignment="1" applyProtection="1">
      <alignment horizontal="left" vertical="center" shrinkToFit="1"/>
      <protection hidden="1"/>
    </xf>
    <xf numFmtId="0" fontId="42" fillId="0" borderId="27" xfId="1" applyFont="1" applyBorder="1" applyAlignment="1" applyProtection="1">
      <alignment horizontal="left" vertical="center" shrinkToFit="1"/>
      <protection hidden="1"/>
    </xf>
    <xf numFmtId="0" fontId="42" fillId="0" borderId="14" xfId="1" applyFont="1" applyFill="1" applyBorder="1" applyAlignment="1" applyProtection="1">
      <alignment horizontal="left" vertical="center" shrinkToFit="1"/>
      <protection hidden="1"/>
    </xf>
    <xf numFmtId="0" fontId="42" fillId="0" borderId="34" xfId="1" applyFont="1" applyFill="1" applyBorder="1" applyAlignment="1" applyProtection="1">
      <alignment horizontal="left" vertical="center" shrinkToFit="1"/>
      <protection hidden="1"/>
    </xf>
    <xf numFmtId="14" fontId="42" fillId="0" borderId="16" xfId="1" applyNumberFormat="1" applyFont="1" applyFill="1" applyBorder="1" applyAlignment="1" applyProtection="1">
      <alignment horizontal="left" vertical="center" shrinkToFit="1"/>
      <protection hidden="1"/>
    </xf>
    <xf numFmtId="14" fontId="42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54" fillId="0" borderId="0" xfId="1" applyFont="1" applyAlignment="1" applyProtection="1">
      <alignment horizontal="center" wrapText="1"/>
      <protection hidden="1"/>
    </xf>
    <xf numFmtId="0" fontId="54" fillId="0" borderId="3" xfId="1" applyFont="1" applyBorder="1" applyAlignment="1" applyProtection="1">
      <alignment horizontal="center" wrapText="1"/>
      <protection hidden="1"/>
    </xf>
    <xf numFmtId="0" fontId="50" fillId="0" borderId="38" xfId="0" applyFont="1" applyFill="1" applyBorder="1" applyAlignment="1">
      <alignment horizontal="center" vertical="center" wrapText="1"/>
    </xf>
    <xf numFmtId="0" fontId="42" fillId="0" borderId="14" xfId="1" applyFont="1" applyBorder="1" applyAlignment="1" applyProtection="1">
      <alignment horizontal="left" vertical="center" shrinkToFit="1"/>
      <protection hidden="1"/>
    </xf>
    <xf numFmtId="14" fontId="42" fillId="0" borderId="16" xfId="1" applyNumberFormat="1" applyFont="1" applyBorder="1" applyAlignment="1" applyProtection="1">
      <alignment horizontal="left" vertical="center" shrinkToFit="1"/>
      <protection hidden="1"/>
    </xf>
    <xf numFmtId="0" fontId="44" fillId="6" borderId="19" xfId="1" applyFont="1" applyFill="1" applyBorder="1" applyAlignment="1" applyProtection="1">
      <alignment horizontal="center" vertical="center"/>
      <protection hidden="1"/>
    </xf>
    <xf numFmtId="0" fontId="11" fillId="6" borderId="18" xfId="1" applyFont="1" applyFill="1" applyBorder="1" applyAlignment="1" applyProtection="1">
      <alignment horizontal="center" vertical="center" wrapText="1"/>
      <protection hidden="1"/>
    </xf>
    <xf numFmtId="0" fontId="11" fillId="6" borderId="19" xfId="1" applyFont="1" applyFill="1" applyBorder="1" applyAlignment="1" applyProtection="1">
      <alignment horizontal="center" vertical="center" wrapText="1"/>
      <protection hidden="1"/>
    </xf>
    <xf numFmtId="0" fontId="45" fillId="0" borderId="21" xfId="1" applyFont="1" applyBorder="1" applyAlignment="1" applyProtection="1">
      <alignment horizontal="left" vertical="center" shrinkToFit="1"/>
      <protection hidden="1"/>
    </xf>
    <xf numFmtId="0" fontId="45" fillId="0" borderId="7" xfId="1" applyFont="1" applyBorder="1" applyAlignment="1" applyProtection="1">
      <alignment horizontal="left" vertical="center" shrinkToFit="1"/>
      <protection hidden="1"/>
    </xf>
    <xf numFmtId="0" fontId="39" fillId="2" borderId="2" xfId="0" applyFont="1" applyFill="1" applyBorder="1" applyAlignment="1" applyProtection="1">
      <alignment horizontal="center" vertical="center" wrapText="1"/>
      <protection hidden="1"/>
    </xf>
    <xf numFmtId="0" fontId="39" fillId="2" borderId="7" xfId="0" applyFont="1" applyFill="1" applyBorder="1" applyAlignment="1" applyProtection="1">
      <alignment horizontal="center" vertical="center"/>
      <protection hidden="1"/>
    </xf>
    <xf numFmtId="0" fontId="39" fillId="2" borderId="4" xfId="0" applyFont="1" applyFill="1" applyBorder="1" applyAlignment="1" applyProtection="1">
      <alignment horizontal="center" vertical="center"/>
      <protection hidden="1"/>
    </xf>
    <xf numFmtId="0" fontId="50" fillId="0" borderId="16" xfId="0" applyFont="1" applyFill="1" applyBorder="1" applyAlignment="1">
      <alignment horizontal="center" vertical="center" wrapText="1"/>
    </xf>
    <xf numFmtId="0" fontId="50" fillId="0" borderId="39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center" vertical="center" wrapText="1"/>
    </xf>
    <xf numFmtId="0" fontId="50" fillId="0" borderId="26" xfId="0" applyFont="1" applyFill="1" applyBorder="1" applyAlignment="1">
      <alignment horizontal="center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35" xfId="0" applyFont="1" applyBorder="1" applyAlignment="1">
      <alignment horizontal="center" vertical="center" wrapText="1"/>
    </xf>
    <xf numFmtId="0" fontId="13" fillId="0" borderId="0" xfId="0" applyFont="1" applyFill="1" applyAlignment="1" applyProtection="1">
      <alignment horizontal="center" vertical="center" textRotation="90" wrapText="1"/>
      <protection hidden="1"/>
    </xf>
    <xf numFmtId="0" fontId="55" fillId="0" borderId="41" xfId="0" applyFont="1" applyFill="1" applyBorder="1" applyAlignment="1" applyProtection="1">
      <alignment vertical="center" wrapText="1"/>
      <protection locked="0"/>
    </xf>
    <xf numFmtId="0" fontId="55" fillId="0" borderId="43" xfId="0" applyFont="1" applyFill="1" applyBorder="1" applyAlignment="1" applyProtection="1">
      <alignment vertical="center" wrapText="1"/>
      <protection locked="0"/>
    </xf>
    <xf numFmtId="0" fontId="55" fillId="0" borderId="33" xfId="0" applyFont="1" applyFill="1" applyBorder="1" applyAlignment="1" applyProtection="1">
      <alignment vertical="center" wrapText="1"/>
      <protection locked="0"/>
    </xf>
    <xf numFmtId="0" fontId="55" fillId="0" borderId="44" xfId="0" applyFont="1" applyFill="1" applyBorder="1" applyAlignment="1" applyProtection="1">
      <alignment vertical="center" wrapText="1"/>
      <protection locked="0"/>
    </xf>
    <xf numFmtId="0" fontId="22" fillId="8" borderId="0" xfId="0" applyFont="1" applyFill="1" applyAlignment="1">
      <alignment horizontal="left" vertical="center" wrapText="1"/>
    </xf>
    <xf numFmtId="0" fontId="47" fillId="0" borderId="1" xfId="0" applyFont="1" applyBorder="1" applyAlignment="1">
      <alignment horizontal="center" vertical="center"/>
    </xf>
    <xf numFmtId="0" fontId="16" fillId="8" borderId="0" xfId="0" applyFont="1" applyFill="1" applyAlignment="1">
      <alignment horizontal="center" vertical="center" wrapText="1"/>
    </xf>
    <xf numFmtId="0" fontId="27" fillId="0" borderId="0" xfId="1" applyFont="1" applyAlignment="1" applyProtection="1">
      <alignment horizontal="center" wrapText="1"/>
      <protection hidden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59" fillId="5" borderId="0" xfId="0" applyFont="1" applyFill="1" applyAlignment="1">
      <alignment horizontal="center" vertical="center" wrapText="1"/>
    </xf>
    <xf numFmtId="0" fontId="55" fillId="0" borderId="40" xfId="0" applyFont="1" applyFill="1" applyBorder="1" applyAlignment="1" applyProtection="1">
      <alignment vertical="center" wrapText="1"/>
      <protection locked="0"/>
    </xf>
    <xf numFmtId="0" fontId="55" fillId="0" borderId="42" xfId="0" applyFont="1" applyFill="1" applyBorder="1" applyAlignment="1" applyProtection="1">
      <alignment vertical="center" wrapText="1"/>
      <protection locked="0"/>
    </xf>
    <xf numFmtId="0" fontId="7" fillId="6" borderId="10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shrinkToFit="1"/>
    </xf>
    <xf numFmtId="0" fontId="43" fillId="0" borderId="3" xfId="1" applyFont="1" applyBorder="1" applyAlignment="1" applyProtection="1">
      <alignment horizontal="center" vertical="center" wrapText="1"/>
      <protection hidden="1"/>
    </xf>
    <xf numFmtId="0" fontId="4" fillId="0" borderId="14" xfId="1" applyFont="1" applyBorder="1" applyAlignment="1" applyProtection="1">
      <alignment horizontal="left" vertical="center"/>
      <protection locked="0"/>
    </xf>
    <xf numFmtId="14" fontId="4" fillId="0" borderId="16" xfId="1" applyNumberFormat="1" applyFont="1" applyBorder="1" applyAlignment="1" applyProtection="1">
      <alignment horizontal="left" vertical="center"/>
      <protection locked="0"/>
    </xf>
    <xf numFmtId="0" fontId="12" fillId="6" borderId="14" xfId="1" applyFont="1" applyFill="1" applyBorder="1" applyAlignment="1" applyProtection="1">
      <alignment horizontal="right" vertical="center"/>
      <protection hidden="1"/>
    </xf>
    <xf numFmtId="0" fontId="12" fillId="6" borderId="16" xfId="1" applyFont="1" applyFill="1" applyBorder="1" applyAlignment="1" applyProtection="1">
      <alignment horizontal="right" vertical="center"/>
      <protection hidden="1"/>
    </xf>
    <xf numFmtId="0" fontId="3" fillId="6" borderId="14" xfId="1" applyFont="1" applyFill="1" applyBorder="1" applyAlignment="1" applyProtection="1">
      <alignment horizontal="right" vertical="center" shrinkToFit="1"/>
      <protection hidden="1"/>
    </xf>
    <xf numFmtId="0" fontId="3" fillId="6" borderId="16" xfId="1" applyFont="1" applyFill="1" applyBorder="1" applyAlignment="1" applyProtection="1">
      <alignment horizontal="right" vertical="center" shrinkToFit="1"/>
      <protection hidden="1"/>
    </xf>
  </cellXfs>
  <cellStyles count="2">
    <cellStyle name="Normal" xfId="0" builtinId="0"/>
    <cellStyle name="Normal 2" xfId="1" xr:uid="{00000000-0005-0000-0000-000001000000}"/>
  </cellStyles>
  <dxfs count="7">
    <dxf>
      <font>
        <b/>
        <i val="0"/>
        <color rgb="FFFF0000"/>
      </font>
      <fill>
        <patternFill patternType="lightUp"/>
      </fill>
    </dxf>
    <dxf>
      <font>
        <b/>
        <i val="0"/>
        <color rgb="FFFF0000"/>
      </font>
      <fill>
        <patternFill patternType="lightUp"/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 val="0"/>
        <i val="0"/>
        <color theme="6" tint="-0.499984740745262"/>
      </font>
      <fill>
        <patternFill patternType="solid">
          <bgColor theme="6" tint="0.79998168889431442"/>
        </patternFill>
      </fill>
    </dxf>
    <dxf>
      <font>
        <color theme="0"/>
      </font>
      <border>
        <left style="thin">
          <color theme="0"/>
        </left>
        <right style="thin">
          <color theme="0"/>
        </right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preenchimento cartas'!A1"/><Relationship Id="rId7" Type="http://schemas.openxmlformats.org/officeDocument/2006/relationships/image" Target="../media/image6.emf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image" Target="../media/image5.emf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svg"/><Relationship Id="rId2" Type="http://schemas.openxmlformats.org/officeDocument/2006/relationships/image" Target="../media/image8.png"/><Relationship Id="rId1" Type="http://schemas.openxmlformats.org/officeDocument/2006/relationships/hyperlink" Target="#'carta de competi&#231;&#227;o'!A1"/><Relationship Id="rId6" Type="http://schemas.openxmlformats.org/officeDocument/2006/relationships/image" Target="../media/image6.emf"/><Relationship Id="rId5" Type="http://schemas.openxmlformats.org/officeDocument/2006/relationships/image" Target="../media/image2.sv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2.emf"/><Relationship Id="rId18" Type="http://schemas.openxmlformats.org/officeDocument/2006/relationships/image" Target="../media/image27.emf"/><Relationship Id="rId26" Type="http://schemas.openxmlformats.org/officeDocument/2006/relationships/image" Target="../media/image35.emf"/><Relationship Id="rId3" Type="http://schemas.openxmlformats.org/officeDocument/2006/relationships/image" Target="../media/image12.png"/><Relationship Id="rId21" Type="http://schemas.openxmlformats.org/officeDocument/2006/relationships/image" Target="../media/image30.emf"/><Relationship Id="rId34" Type="http://schemas.openxmlformats.org/officeDocument/2006/relationships/image" Target="../media/image43.emf"/><Relationship Id="rId7" Type="http://schemas.openxmlformats.org/officeDocument/2006/relationships/image" Target="../media/image16.emf"/><Relationship Id="rId12" Type="http://schemas.openxmlformats.org/officeDocument/2006/relationships/image" Target="../media/image21.emf"/><Relationship Id="rId17" Type="http://schemas.openxmlformats.org/officeDocument/2006/relationships/image" Target="../media/image26.emf"/><Relationship Id="rId25" Type="http://schemas.openxmlformats.org/officeDocument/2006/relationships/image" Target="../media/image34.emf"/><Relationship Id="rId33" Type="http://schemas.openxmlformats.org/officeDocument/2006/relationships/image" Target="../media/image42.emf"/><Relationship Id="rId2" Type="http://schemas.openxmlformats.org/officeDocument/2006/relationships/image" Target="../media/image11.emf"/><Relationship Id="rId16" Type="http://schemas.openxmlformats.org/officeDocument/2006/relationships/image" Target="../media/image25.emf"/><Relationship Id="rId20" Type="http://schemas.openxmlformats.org/officeDocument/2006/relationships/image" Target="../media/image29.emf"/><Relationship Id="rId29" Type="http://schemas.openxmlformats.org/officeDocument/2006/relationships/image" Target="../media/image38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11" Type="http://schemas.openxmlformats.org/officeDocument/2006/relationships/image" Target="../media/image20.emf"/><Relationship Id="rId24" Type="http://schemas.openxmlformats.org/officeDocument/2006/relationships/image" Target="../media/image33.emf"/><Relationship Id="rId32" Type="http://schemas.openxmlformats.org/officeDocument/2006/relationships/image" Target="../media/image41.emf"/><Relationship Id="rId5" Type="http://schemas.openxmlformats.org/officeDocument/2006/relationships/image" Target="../media/image14.emf"/><Relationship Id="rId15" Type="http://schemas.openxmlformats.org/officeDocument/2006/relationships/image" Target="../media/image24.emf"/><Relationship Id="rId23" Type="http://schemas.openxmlformats.org/officeDocument/2006/relationships/image" Target="../media/image32.emf"/><Relationship Id="rId28" Type="http://schemas.openxmlformats.org/officeDocument/2006/relationships/image" Target="../media/image37.emf"/><Relationship Id="rId10" Type="http://schemas.openxmlformats.org/officeDocument/2006/relationships/image" Target="../media/image19.emf"/><Relationship Id="rId19" Type="http://schemas.openxmlformats.org/officeDocument/2006/relationships/image" Target="../media/image28.emf"/><Relationship Id="rId31" Type="http://schemas.openxmlformats.org/officeDocument/2006/relationships/image" Target="../media/image40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Relationship Id="rId14" Type="http://schemas.openxmlformats.org/officeDocument/2006/relationships/image" Target="../media/image23.emf"/><Relationship Id="rId22" Type="http://schemas.openxmlformats.org/officeDocument/2006/relationships/image" Target="../media/image31.png"/><Relationship Id="rId27" Type="http://schemas.openxmlformats.org/officeDocument/2006/relationships/image" Target="../media/image36.emf"/><Relationship Id="rId30" Type="http://schemas.openxmlformats.org/officeDocument/2006/relationships/image" Target="../media/image39.emf"/><Relationship Id="rId8" Type="http://schemas.openxmlformats.org/officeDocument/2006/relationships/image" Target="../media/image1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588819</xdr:colOff>
      <xdr:row>0</xdr:row>
      <xdr:rowOff>0</xdr:rowOff>
    </xdr:from>
    <xdr:to>
      <xdr:col>30</xdr:col>
      <xdr:colOff>593370</xdr:colOff>
      <xdr:row>2</xdr:row>
      <xdr:rowOff>56606</xdr:rowOff>
    </xdr:to>
    <xdr:pic>
      <xdr:nvPicPr>
        <xdr:cNvPr id="35" name="Gráfico 34" descr="Seta: Reta com preenchimento sólido">
          <a:extLst>
            <a:ext uri="{FF2B5EF4-FFF2-40B4-BE49-F238E27FC236}">
              <a16:creationId xmlns:a16="http://schemas.microsoft.com/office/drawing/2014/main" id="{8B2BF2DB-B9A7-42F9-994F-4C2630103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r="41322"/>
        <a:stretch/>
      </xdr:blipFill>
      <xdr:spPr>
        <a:xfrm>
          <a:off x="18149455" y="0"/>
          <a:ext cx="1374420" cy="1320833"/>
        </a:xfrm>
        <a:prstGeom prst="rect">
          <a:avLst/>
        </a:prstGeom>
      </xdr:spPr>
    </xdr:pic>
    <xdr:clientData/>
  </xdr:twoCellAnchor>
  <xdr:twoCellAnchor editAs="oneCell">
    <xdr:from>
      <xdr:col>2</xdr:col>
      <xdr:colOff>138545</xdr:colOff>
      <xdr:row>0</xdr:row>
      <xdr:rowOff>0</xdr:rowOff>
    </xdr:from>
    <xdr:to>
      <xdr:col>8</xdr:col>
      <xdr:colOff>250729</xdr:colOff>
      <xdr:row>2</xdr:row>
      <xdr:rowOff>17448</xdr:rowOff>
    </xdr:to>
    <xdr:pic>
      <xdr:nvPicPr>
        <xdr:cNvPr id="33" name="Gráfico 32" descr="Indicador de costas da mão a apontar para a direita destaque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FB288-4B8D-44E6-AB14-E39B2B5D08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l="7224" t="-415288" r="-75449" b="-33951"/>
        <a:stretch/>
      </xdr:blipFill>
      <xdr:spPr>
        <a:xfrm rot="16200000">
          <a:off x="1677182" y="-1538637"/>
          <a:ext cx="1281675" cy="435894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166250</xdr:colOff>
          <xdr:row>18</xdr:row>
          <xdr:rowOff>81045</xdr:rowOff>
        </xdr:from>
        <xdr:to>
          <xdr:col>6</xdr:col>
          <xdr:colOff>588467</xdr:colOff>
          <xdr:row>23</xdr:row>
          <xdr:rowOff>440224</xdr:rowOff>
        </xdr:to>
        <xdr:pic>
          <xdr:nvPicPr>
            <xdr:cNvPr id="54" name="Imagem 53">
              <a:extLst>
                <a:ext uri="{FF2B5EF4-FFF2-40B4-BE49-F238E27FC236}">
                  <a16:creationId xmlns:a16="http://schemas.microsoft.com/office/drawing/2014/main" id="{192390A3-69C5-4837-865D-67B681CBEC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" spid="_x0000_s1792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66250" y="4583772"/>
              <a:ext cx="3181696" cy="27875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166250</xdr:colOff>
          <xdr:row>18</xdr:row>
          <xdr:rowOff>81045</xdr:rowOff>
        </xdr:from>
        <xdr:ext cx="3143250" cy="2743200"/>
        <xdr:pic>
          <xdr:nvPicPr>
            <xdr:cNvPr id="55" name="Imagem 54">
              <a:extLst>
                <a:ext uri="{FF2B5EF4-FFF2-40B4-BE49-F238E27FC236}">
                  <a16:creationId xmlns:a16="http://schemas.microsoft.com/office/drawing/2014/main" id="{3AC3A7F6-DC40-4886-8C43-56037235FED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8" spid="_x0000_s1792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66250" y="7978136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18</xdr:row>
          <xdr:rowOff>114300</xdr:rowOff>
        </xdr:from>
        <xdr:to>
          <xdr:col>11</xdr:col>
          <xdr:colOff>554354</xdr:colOff>
          <xdr:row>24</xdr:row>
          <xdr:rowOff>0</xdr:rowOff>
        </xdr:to>
        <xdr:pic>
          <xdr:nvPicPr>
            <xdr:cNvPr id="56" name="Imagem 55">
              <a:extLst>
                <a:ext uri="{FF2B5EF4-FFF2-40B4-BE49-F238E27FC236}">
                  <a16:creationId xmlns:a16="http://schemas.microsoft.com/office/drawing/2014/main" id="{7ED4D18E-E15B-4C3F-8FCF-BF9BEADB95F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2" spid="_x0000_s1792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566160" y="4617720"/>
              <a:ext cx="3147060" cy="2758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205740</xdr:colOff>
          <xdr:row>18</xdr:row>
          <xdr:rowOff>83820</xdr:rowOff>
        </xdr:from>
        <xdr:to>
          <xdr:col>21</xdr:col>
          <xdr:colOff>609600</xdr:colOff>
          <xdr:row>23</xdr:row>
          <xdr:rowOff>438150</xdr:rowOff>
        </xdr:to>
        <xdr:pic>
          <xdr:nvPicPr>
            <xdr:cNvPr id="57" name="Imagem 53">
              <a:extLst>
                <a:ext uri="{FF2B5EF4-FFF2-40B4-BE49-F238E27FC236}">
                  <a16:creationId xmlns:a16="http://schemas.microsoft.com/office/drawing/2014/main" id="{EFE47036-54BD-49D5-ABA4-389C9C0BEF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4" spid="_x0000_s1792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492740" y="4587240"/>
              <a:ext cx="3147060" cy="27584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121920</xdr:colOff>
          <xdr:row>18</xdr:row>
          <xdr:rowOff>99060</xdr:rowOff>
        </xdr:from>
        <xdr:to>
          <xdr:col>16</xdr:col>
          <xdr:colOff>512445</xdr:colOff>
          <xdr:row>23</xdr:row>
          <xdr:rowOff>457200</xdr:rowOff>
        </xdr:to>
        <xdr:pic>
          <xdr:nvPicPr>
            <xdr:cNvPr id="58" name="Imagem 57">
              <a:extLst>
                <a:ext uri="{FF2B5EF4-FFF2-40B4-BE49-F238E27FC236}">
                  <a16:creationId xmlns:a16="http://schemas.microsoft.com/office/drawing/2014/main" id="{6EC1D28E-67A9-47DF-9576-E78FD84C1A2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3" spid="_x0000_s1792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979920" y="4602480"/>
              <a:ext cx="3147060" cy="275844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53340</xdr:rowOff>
        </xdr:from>
        <xdr:to>
          <xdr:col>26</xdr:col>
          <xdr:colOff>590551</xdr:colOff>
          <xdr:row>23</xdr:row>
          <xdr:rowOff>398145</xdr:rowOff>
        </xdr:to>
        <xdr:pic>
          <xdr:nvPicPr>
            <xdr:cNvPr id="59" name="Imagem 58">
              <a:extLst>
                <a:ext uri="{FF2B5EF4-FFF2-40B4-BE49-F238E27FC236}">
                  <a16:creationId xmlns:a16="http://schemas.microsoft.com/office/drawing/2014/main" id="{63C957AA-683D-4E63-AA59-D6A768682D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5" spid="_x0000_s1792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3906500" y="4556760"/>
              <a:ext cx="3147060" cy="275844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166250</xdr:colOff>
          <xdr:row>26</xdr:row>
          <xdr:rowOff>81045</xdr:rowOff>
        </xdr:from>
        <xdr:ext cx="3143250" cy="2743200"/>
        <xdr:pic>
          <xdr:nvPicPr>
            <xdr:cNvPr id="60" name="Imagem 59">
              <a:extLst>
                <a:ext uri="{FF2B5EF4-FFF2-40B4-BE49-F238E27FC236}">
                  <a16:creationId xmlns:a16="http://schemas.microsoft.com/office/drawing/2014/main" id="{7B50639E-A2B6-4DA2-8276-2FEAE59D46A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9" spid="_x0000_s1792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3633350" y="13244595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137160</xdr:colOff>
          <xdr:row>26</xdr:row>
          <xdr:rowOff>114300</xdr:rowOff>
        </xdr:from>
        <xdr:ext cx="3143250" cy="2743200"/>
        <xdr:pic>
          <xdr:nvPicPr>
            <xdr:cNvPr id="61" name="Imagem 60">
              <a:extLst>
                <a:ext uri="{FF2B5EF4-FFF2-40B4-BE49-F238E27FC236}">
                  <a16:creationId xmlns:a16="http://schemas.microsoft.com/office/drawing/2014/main" id="{50E4DD56-9DDB-4018-A749-B5F162BBFE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0" spid="_x0000_s17930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7064433" y="8011391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205740</xdr:colOff>
          <xdr:row>26</xdr:row>
          <xdr:rowOff>83820</xdr:rowOff>
        </xdr:from>
        <xdr:ext cx="3143250" cy="2743200"/>
        <xdr:pic>
          <xdr:nvPicPr>
            <xdr:cNvPr id="62" name="Imagem 53">
              <a:extLst>
                <a:ext uri="{FF2B5EF4-FFF2-40B4-BE49-F238E27FC236}">
                  <a16:creationId xmlns:a16="http://schemas.microsoft.com/office/drawing/2014/main" id="{8BBC1535-D99C-4E9E-A114-C543312F93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2" spid="_x0000_s1793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4060285" y="7980911"/>
              <a:ext cx="3143250" cy="2743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121920</xdr:colOff>
          <xdr:row>26</xdr:row>
          <xdr:rowOff>99060</xdr:rowOff>
        </xdr:from>
        <xdr:ext cx="3143250" cy="2743200"/>
        <xdr:pic>
          <xdr:nvPicPr>
            <xdr:cNvPr id="63" name="Imagem 62">
              <a:extLst>
                <a:ext uri="{FF2B5EF4-FFF2-40B4-BE49-F238E27FC236}">
                  <a16:creationId xmlns:a16="http://schemas.microsoft.com/office/drawing/2014/main" id="{5847F726-086A-48BA-8A40-DF779A180E1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1" spid="_x0000_s1793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0512829" y="7996151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190500</xdr:colOff>
          <xdr:row>26</xdr:row>
          <xdr:rowOff>53340</xdr:rowOff>
        </xdr:from>
        <xdr:ext cx="3143250" cy="2743200"/>
        <xdr:pic>
          <xdr:nvPicPr>
            <xdr:cNvPr id="64" name="Imagem 63">
              <a:extLst>
                <a:ext uri="{FF2B5EF4-FFF2-40B4-BE49-F238E27FC236}">
                  <a16:creationId xmlns:a16="http://schemas.microsoft.com/office/drawing/2014/main" id="{274F8CF4-9E07-4551-A7E8-8B1FBE2269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3" spid="_x0000_s17933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7508682" y="7950431"/>
              <a:ext cx="3143250" cy="2743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114300</xdr:colOff>
          <xdr:row>18</xdr:row>
          <xdr:rowOff>83820</xdr:rowOff>
        </xdr:from>
        <xdr:ext cx="3143250" cy="2743200"/>
        <xdr:pic>
          <xdr:nvPicPr>
            <xdr:cNvPr id="69" name="Imagem 53">
              <a:extLst>
                <a:ext uri="{FF2B5EF4-FFF2-40B4-BE49-F238E27FC236}">
                  <a16:creationId xmlns:a16="http://schemas.microsoft.com/office/drawing/2014/main" id="{9666AD35-F93C-4407-86C8-A09FEB6EBA6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6" spid="_x0000_s1793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1054060" y="8801100"/>
              <a:ext cx="3143250" cy="2743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190500</xdr:colOff>
          <xdr:row>18</xdr:row>
          <xdr:rowOff>53340</xdr:rowOff>
        </xdr:from>
        <xdr:ext cx="3143250" cy="2743200"/>
        <xdr:pic>
          <xdr:nvPicPr>
            <xdr:cNvPr id="70" name="Imagem 69">
              <a:extLst>
                <a:ext uri="{FF2B5EF4-FFF2-40B4-BE49-F238E27FC236}">
                  <a16:creationId xmlns:a16="http://schemas.microsoft.com/office/drawing/2014/main" id="{EE9A8930-9196-4CC7-B28C-795CBAF437A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7" spid="_x0000_s17935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7508682" y="7950431"/>
              <a:ext cx="3143250" cy="2743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128150</xdr:colOff>
          <xdr:row>26</xdr:row>
          <xdr:rowOff>81045</xdr:rowOff>
        </xdr:from>
        <xdr:ext cx="3143250" cy="2743200"/>
        <xdr:pic>
          <xdr:nvPicPr>
            <xdr:cNvPr id="39" name="Imagem 38">
              <a:extLst>
                <a:ext uri="{FF2B5EF4-FFF2-40B4-BE49-F238E27FC236}">
                  <a16:creationId xmlns:a16="http://schemas.microsoft.com/office/drawing/2014/main" id="{D260C4AB-03BB-4578-A4BD-7A3F8045CA3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4" spid="_x0000_s17936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7273150" y="8405895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166250</xdr:colOff>
          <xdr:row>26</xdr:row>
          <xdr:rowOff>81045</xdr:rowOff>
        </xdr:from>
        <xdr:ext cx="3143250" cy="2743200"/>
        <xdr:pic>
          <xdr:nvPicPr>
            <xdr:cNvPr id="40" name="Imagem 39">
              <a:extLst>
                <a:ext uri="{FF2B5EF4-FFF2-40B4-BE49-F238E27FC236}">
                  <a16:creationId xmlns:a16="http://schemas.microsoft.com/office/drawing/2014/main" id="{65F22667-84DA-4533-A85C-12A7C174761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5" spid="_x0000_s17937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66250" y="8584965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37</xdr:col>
          <xdr:colOff>166250</xdr:colOff>
          <xdr:row>26</xdr:row>
          <xdr:rowOff>81045</xdr:rowOff>
        </xdr:from>
        <xdr:ext cx="3143250" cy="2743200"/>
        <xdr:pic>
          <xdr:nvPicPr>
            <xdr:cNvPr id="41" name="Imagem 40">
              <a:extLst>
                <a:ext uri="{FF2B5EF4-FFF2-40B4-BE49-F238E27FC236}">
                  <a16:creationId xmlns:a16="http://schemas.microsoft.com/office/drawing/2014/main" id="{50981DD9-3CCE-4EC8-8DE2-F52CE34E4D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ordem16" spid="_x0000_s1793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166250" y="8584965"/>
              <a:ext cx="314325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 editAs="oneCell">
    <xdr:from>
      <xdr:col>5</xdr:col>
      <xdr:colOff>615315</xdr:colOff>
      <xdr:row>2</xdr:row>
      <xdr:rowOff>171449</xdr:rowOff>
    </xdr:from>
    <xdr:to>
      <xdr:col>10</xdr:col>
      <xdr:colOff>400050</xdr:colOff>
      <xdr:row>5</xdr:row>
      <xdr:rowOff>132044</xdr:rowOff>
    </xdr:to>
    <xdr:pic>
      <xdr:nvPicPr>
        <xdr:cNvPr id="65" name="Imagem 64">
          <a:extLst>
            <a:ext uri="{FF2B5EF4-FFF2-40B4-BE49-F238E27FC236}">
              <a16:creationId xmlns:a16="http://schemas.microsoft.com/office/drawing/2014/main" id="{35F8E968-5654-4175-A6DC-A47459D30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003" y="1433512"/>
          <a:ext cx="3224212" cy="175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115338</xdr:colOff>
      <xdr:row>0</xdr:row>
      <xdr:rowOff>2745</xdr:rowOff>
    </xdr:from>
    <xdr:to>
      <xdr:col>9</xdr:col>
      <xdr:colOff>74986</xdr:colOff>
      <xdr:row>2</xdr:row>
      <xdr:rowOff>22687</xdr:rowOff>
    </xdr:to>
    <xdr:pic>
      <xdr:nvPicPr>
        <xdr:cNvPr id="4" name="Gráfico 3" descr="Indicador de costas da mão a apontar para a direita destaqu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134C79-BCAB-47DC-9791-14F863A9AC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l="-32225" t="-726083" r="-23466" b="-31477"/>
        <a:stretch/>
      </xdr:blipFill>
      <xdr:spPr>
        <a:xfrm rot="16200000">
          <a:off x="2537619" y="-2419536"/>
          <a:ext cx="1141814" cy="5986375"/>
        </a:xfrm>
        <a:prstGeom prst="rect">
          <a:avLst/>
        </a:prstGeom>
      </xdr:spPr>
    </xdr:pic>
    <xdr:clientData/>
  </xdr:twoCellAnchor>
  <xdr:twoCellAnchor editAs="oneCell">
    <xdr:from>
      <xdr:col>42</xdr:col>
      <xdr:colOff>38524</xdr:colOff>
      <xdr:row>0</xdr:row>
      <xdr:rowOff>324971</xdr:rowOff>
    </xdr:from>
    <xdr:to>
      <xdr:col>43</xdr:col>
      <xdr:colOff>56031</xdr:colOff>
      <xdr:row>1</xdr:row>
      <xdr:rowOff>363283</xdr:rowOff>
    </xdr:to>
    <xdr:pic>
      <xdr:nvPicPr>
        <xdr:cNvPr id="6" name="Gráfico 5" descr="Seta: Reta com preenchimento sólido">
          <a:extLst>
            <a:ext uri="{FF2B5EF4-FFF2-40B4-BE49-F238E27FC236}">
              <a16:creationId xmlns:a16="http://schemas.microsoft.com/office/drawing/2014/main" id="{4C078179-C2F7-4825-88CA-1FA1A1AA0B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rcRect t="16317" r="62326" b="24319"/>
        <a:stretch/>
      </xdr:blipFill>
      <xdr:spPr>
        <a:xfrm>
          <a:off x="14393259" y="324971"/>
          <a:ext cx="622623" cy="653750"/>
        </a:xfrm>
        <a:prstGeom prst="rect">
          <a:avLst/>
        </a:prstGeom>
      </xdr:spPr>
    </xdr:pic>
    <xdr:clientData/>
  </xdr:twoCellAnchor>
  <xdr:twoCellAnchor editAs="oneCell">
    <xdr:from>
      <xdr:col>5</xdr:col>
      <xdr:colOff>69274</xdr:colOff>
      <xdr:row>2</xdr:row>
      <xdr:rowOff>55418</xdr:rowOff>
    </xdr:from>
    <xdr:to>
      <xdr:col>7</xdr:col>
      <xdr:colOff>665971</xdr:colOff>
      <xdr:row>5</xdr:row>
      <xdr:rowOff>60452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60F8C9F-CFF4-43C7-B4B4-08E082CB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056" y="1177636"/>
          <a:ext cx="2771860" cy="1521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347384</xdr:rowOff>
    </xdr:from>
    <xdr:to>
      <xdr:col>0</xdr:col>
      <xdr:colOff>2688343</xdr:colOff>
      <xdr:row>2</xdr:row>
      <xdr:rowOff>21889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3172ED2B-1E4A-4B2B-90A0-565FFAC99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3433484"/>
          <a:ext cx="2097792" cy="2410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514351</xdr:colOff>
      <xdr:row>2</xdr:row>
      <xdr:rowOff>337731</xdr:rowOff>
    </xdr:from>
    <xdr:to>
      <xdr:col>0</xdr:col>
      <xdr:colOff>2572086</xdr:colOff>
      <xdr:row>3</xdr:row>
      <xdr:rowOff>54140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63EBE989-74EE-43DC-97DA-AD390851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1" y="6509931"/>
          <a:ext cx="2050115" cy="24596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495302</xdr:colOff>
      <xdr:row>3</xdr:row>
      <xdr:rowOff>274794</xdr:rowOff>
    </xdr:from>
    <xdr:to>
      <xdr:col>0</xdr:col>
      <xdr:colOff>2934176</xdr:colOff>
      <xdr:row>3</xdr:row>
      <xdr:rowOff>2722196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AC6EAE-024C-4D34-92E3-65127B0FE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5302" y="9533094"/>
          <a:ext cx="2438874" cy="244740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857251</xdr:colOff>
      <xdr:row>4</xdr:row>
      <xdr:rowOff>254521</xdr:rowOff>
    </xdr:from>
    <xdr:to>
      <xdr:col>0</xdr:col>
      <xdr:colOff>2398811</xdr:colOff>
      <xdr:row>4</xdr:row>
      <xdr:rowOff>2683661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9DE51670-B88B-43AD-86DE-B3B18818F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12598921"/>
          <a:ext cx="1541560" cy="243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723900</xdr:colOff>
      <xdr:row>5</xdr:row>
      <xdr:rowOff>340310</xdr:rowOff>
    </xdr:from>
    <xdr:to>
      <xdr:col>0</xdr:col>
      <xdr:colOff>2458172</xdr:colOff>
      <xdr:row>5</xdr:row>
      <xdr:rowOff>2684717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9235ADDB-F27A-4954-84FF-2FC9CFE63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5770810"/>
          <a:ext cx="1722842" cy="235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1047750</xdr:colOff>
      <xdr:row>6</xdr:row>
      <xdr:rowOff>253658</xdr:rowOff>
    </xdr:from>
    <xdr:to>
      <xdr:col>0</xdr:col>
      <xdr:colOff>2345864</xdr:colOff>
      <xdr:row>6</xdr:row>
      <xdr:rowOff>2687122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10003580-4B0A-4B46-B703-38A525B0B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8770258"/>
          <a:ext cx="1290494" cy="242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552451</xdr:colOff>
      <xdr:row>7</xdr:row>
      <xdr:rowOff>305050</xdr:rowOff>
    </xdr:from>
    <xdr:to>
      <xdr:col>0</xdr:col>
      <xdr:colOff>2800569</xdr:colOff>
      <xdr:row>7</xdr:row>
      <xdr:rowOff>2686593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1ACBFB65-3555-495C-AB43-4896013E5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1" y="21907750"/>
          <a:ext cx="2232878" cy="2366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209551</xdr:colOff>
      <xdr:row>8</xdr:row>
      <xdr:rowOff>229531</xdr:rowOff>
    </xdr:from>
    <xdr:to>
      <xdr:col>0</xdr:col>
      <xdr:colOff>2916405</xdr:colOff>
      <xdr:row>8</xdr:row>
      <xdr:rowOff>2613387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id="{A6ADD6E5-B356-42BF-BCF2-0E886039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1" y="24918331"/>
          <a:ext cx="2699234" cy="238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9</xdr:row>
      <xdr:rowOff>287614</xdr:rowOff>
    </xdr:from>
    <xdr:to>
      <xdr:col>0</xdr:col>
      <xdr:colOff>3048897</xdr:colOff>
      <xdr:row>9</xdr:row>
      <xdr:rowOff>2670611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19A649C4-F025-45D5-BB25-7F23CD648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062514"/>
          <a:ext cx="2953647" cy="2382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10</xdr:row>
      <xdr:rowOff>579624</xdr:rowOff>
    </xdr:from>
    <xdr:to>
      <xdr:col>0</xdr:col>
      <xdr:colOff>3047328</xdr:colOff>
      <xdr:row>10</xdr:row>
      <xdr:rowOff>2533734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542E6284-5D74-49FC-A15C-6A1E786DB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1440624"/>
          <a:ext cx="3047327" cy="1938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171451</xdr:colOff>
      <xdr:row>11</xdr:row>
      <xdr:rowOff>514350</xdr:rowOff>
    </xdr:from>
    <xdr:to>
      <xdr:col>0</xdr:col>
      <xdr:colOff>3064577</xdr:colOff>
      <xdr:row>12</xdr:row>
      <xdr:rowOff>59221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FFC12B85-4B41-46BF-9D00-11363DBAC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30689550"/>
          <a:ext cx="2887411" cy="22937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12</xdr:row>
      <xdr:rowOff>1260127</xdr:rowOff>
    </xdr:from>
    <xdr:to>
      <xdr:col>0</xdr:col>
      <xdr:colOff>3086100</xdr:colOff>
      <xdr:row>12</xdr:row>
      <xdr:rowOff>2650383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60840EE0-A3AA-4CC6-94BE-06AE805E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293327"/>
          <a:ext cx="3086099" cy="1382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13</xdr:row>
      <xdr:rowOff>1013628</xdr:rowOff>
    </xdr:from>
    <xdr:to>
      <xdr:col>0</xdr:col>
      <xdr:colOff>3027993</xdr:colOff>
      <xdr:row>14</xdr:row>
      <xdr:rowOff>2697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AB7D930D-50A7-4120-88D0-219FC9FDC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0675728"/>
          <a:ext cx="2978462" cy="17322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14</xdr:row>
      <xdr:rowOff>775223</xdr:rowOff>
    </xdr:from>
    <xdr:to>
      <xdr:col>0</xdr:col>
      <xdr:colOff>2994132</xdr:colOff>
      <xdr:row>14</xdr:row>
      <xdr:rowOff>2712721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9E4A10C8-C31D-404E-ACA1-E3562F88E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9446723"/>
          <a:ext cx="2683617" cy="1935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15</xdr:row>
      <xdr:rowOff>1391692</xdr:rowOff>
    </xdr:from>
    <xdr:to>
      <xdr:col>0</xdr:col>
      <xdr:colOff>3066827</xdr:colOff>
      <xdr:row>16</xdr:row>
      <xdr:rowOff>22856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AF26B5ED-F027-4CDD-8D86-B64513852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42539692"/>
          <a:ext cx="3021106" cy="1366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190500</xdr:colOff>
      <xdr:row>16</xdr:row>
      <xdr:rowOff>285750</xdr:rowOff>
    </xdr:from>
    <xdr:to>
      <xdr:col>0</xdr:col>
      <xdr:colOff>2765662</xdr:colOff>
      <xdr:row>16</xdr:row>
      <xdr:rowOff>2609850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4573D419-2F4C-43A2-8397-9682D3E16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4176950"/>
          <a:ext cx="2584687" cy="2324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171451</xdr:colOff>
      <xdr:row>17</xdr:row>
      <xdr:rowOff>247650</xdr:rowOff>
    </xdr:from>
    <xdr:to>
      <xdr:col>0</xdr:col>
      <xdr:colOff>3009119</xdr:colOff>
      <xdr:row>17</xdr:row>
      <xdr:rowOff>2536864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4D909787-A9A5-433F-8505-B5F17D10C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46882050"/>
          <a:ext cx="2837668" cy="2294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18</xdr:row>
      <xdr:rowOff>95250</xdr:rowOff>
    </xdr:from>
    <xdr:to>
      <xdr:col>0</xdr:col>
      <xdr:colOff>2990772</xdr:colOff>
      <xdr:row>18</xdr:row>
      <xdr:rowOff>2686050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3F075D19-8EE3-498A-8D26-488AB76BD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9472850"/>
          <a:ext cx="2872662" cy="259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19</xdr:row>
      <xdr:rowOff>209550</xdr:rowOff>
    </xdr:from>
    <xdr:to>
      <xdr:col>0</xdr:col>
      <xdr:colOff>3106521</xdr:colOff>
      <xdr:row>19</xdr:row>
      <xdr:rowOff>2628900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7297C634-B154-48F3-BCB2-C2D4F4E3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330350"/>
          <a:ext cx="3056991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20</xdr:row>
      <xdr:rowOff>1172258</xdr:rowOff>
    </xdr:from>
    <xdr:to>
      <xdr:col>0</xdr:col>
      <xdr:colOff>2800350</xdr:colOff>
      <xdr:row>20</xdr:row>
      <xdr:rowOff>2571749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A1CCE724-0878-4A5E-B98D-56D9805F9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6036258"/>
          <a:ext cx="2647950" cy="1399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326915</xdr:colOff>
      <xdr:row>21</xdr:row>
      <xdr:rowOff>411460</xdr:rowOff>
    </xdr:from>
    <xdr:to>
      <xdr:col>0</xdr:col>
      <xdr:colOff>2303263</xdr:colOff>
      <xdr:row>21</xdr:row>
      <xdr:rowOff>2340277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288B1C9F-5DBA-4449-9DA7-B33BE3E1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82890">
          <a:off x="326915" y="58018660"/>
          <a:ext cx="1983968" cy="1936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819150</xdr:rowOff>
    </xdr:from>
    <xdr:to>
      <xdr:col>0</xdr:col>
      <xdr:colOff>3025176</xdr:colOff>
      <xdr:row>22</xdr:row>
      <xdr:rowOff>2590800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176BD0-3133-4AC5-839E-018A0BDF0A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1169550"/>
          <a:ext cx="3025176" cy="177165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23</xdr:row>
      <xdr:rowOff>586738</xdr:rowOff>
    </xdr:from>
    <xdr:to>
      <xdr:col>0</xdr:col>
      <xdr:colOff>2951994</xdr:colOff>
      <xdr:row>23</xdr:row>
      <xdr:rowOff>2699383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07C8250F-C7EE-4EF2-B12C-45090D52F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118488"/>
          <a:ext cx="2913894" cy="2112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773429</xdr:colOff>
      <xdr:row>24</xdr:row>
      <xdr:rowOff>639127</xdr:rowOff>
    </xdr:from>
    <xdr:to>
      <xdr:col>0</xdr:col>
      <xdr:colOff>2068406</xdr:colOff>
      <xdr:row>24</xdr:row>
      <xdr:rowOff>2747220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7C26DD42-5407-4BDE-A3FF-CB7F24BF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29" y="66933127"/>
          <a:ext cx="1294977" cy="2108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29</xdr:row>
      <xdr:rowOff>914400</xdr:rowOff>
    </xdr:from>
    <xdr:to>
      <xdr:col>1</xdr:col>
      <xdr:colOff>530</xdr:colOff>
      <xdr:row>29</xdr:row>
      <xdr:rowOff>2647950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9687A638-4FC4-4536-B1EF-D6DA75A28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0467200"/>
          <a:ext cx="297614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30</xdr:row>
      <xdr:rowOff>590550</xdr:rowOff>
    </xdr:from>
    <xdr:to>
      <xdr:col>1</xdr:col>
      <xdr:colOff>20018</xdr:colOff>
      <xdr:row>30</xdr:row>
      <xdr:rowOff>2686050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84A050D9-CF30-4EE2-B990-C1E5D51F1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2886550"/>
          <a:ext cx="3014678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31</xdr:row>
      <xdr:rowOff>647700</xdr:rowOff>
    </xdr:from>
    <xdr:to>
      <xdr:col>1</xdr:col>
      <xdr:colOff>92162</xdr:colOff>
      <xdr:row>31</xdr:row>
      <xdr:rowOff>2686050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355D998A-EF1A-4F9C-9C8F-5E083635F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5686900"/>
          <a:ext cx="3092537" cy="2038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30</xdr:row>
      <xdr:rowOff>914400</xdr:rowOff>
    </xdr:from>
    <xdr:to>
      <xdr:col>0</xdr:col>
      <xdr:colOff>2113738</xdr:colOff>
      <xdr:row>30</xdr:row>
      <xdr:rowOff>2154846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2B222B7E-5624-4240-B21D-B7F30E77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0400"/>
          <a:ext cx="2113738" cy="1246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25</xdr:row>
      <xdr:rowOff>895350</xdr:rowOff>
    </xdr:from>
    <xdr:to>
      <xdr:col>0</xdr:col>
      <xdr:colOff>3088748</xdr:colOff>
      <xdr:row>25</xdr:row>
      <xdr:rowOff>2705100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0798970C-7BB4-4E3E-99F4-ED49BA3D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9475350"/>
          <a:ext cx="3069698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537206</xdr:colOff>
      <xdr:row>26</xdr:row>
      <xdr:rowOff>587692</xdr:rowOff>
    </xdr:from>
    <xdr:to>
      <xdr:col>0</xdr:col>
      <xdr:colOff>2427237</xdr:colOff>
      <xdr:row>26</xdr:row>
      <xdr:rowOff>2667000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49611BC-643F-43CC-AEA2-A2F4A7C9B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06" y="72406192"/>
          <a:ext cx="1890031" cy="2079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27</xdr:row>
      <xdr:rowOff>552450</xdr:rowOff>
    </xdr:from>
    <xdr:to>
      <xdr:col>0</xdr:col>
      <xdr:colOff>3103758</xdr:colOff>
      <xdr:row>27</xdr:row>
      <xdr:rowOff>2667000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EE5F934E-40F5-4E40-86F8-E61B4934B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618850"/>
          <a:ext cx="3065658" cy="211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28</xdr:row>
      <xdr:rowOff>504118</xdr:rowOff>
    </xdr:from>
    <xdr:to>
      <xdr:col>0</xdr:col>
      <xdr:colOff>2914650</xdr:colOff>
      <xdr:row>28</xdr:row>
      <xdr:rowOff>2590799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D976B6B2-8864-4DE5-B371-672E6E2F9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7313718"/>
          <a:ext cx="2743200" cy="2086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34</xdr:row>
      <xdr:rowOff>171450</xdr:rowOff>
    </xdr:from>
    <xdr:to>
      <xdr:col>4</xdr:col>
      <xdr:colOff>12076476</xdr:colOff>
      <xdr:row>34</xdr:row>
      <xdr:rowOff>2796563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3654C28A-54DC-4B02-A874-513DE32FF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3630750"/>
          <a:ext cx="11809776" cy="2615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35</xdr:row>
      <xdr:rowOff>95250</xdr:rowOff>
    </xdr:from>
    <xdr:to>
      <xdr:col>4</xdr:col>
      <xdr:colOff>12076476</xdr:colOff>
      <xdr:row>35</xdr:row>
      <xdr:rowOff>2914650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F14AF85B-D073-45F2-929D-76CEF625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96107250"/>
          <a:ext cx="11809776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33</xdr:row>
      <xdr:rowOff>57150</xdr:rowOff>
    </xdr:from>
    <xdr:to>
      <xdr:col>4</xdr:col>
      <xdr:colOff>16176019</xdr:colOff>
      <xdr:row>33</xdr:row>
      <xdr:rowOff>2819400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489883BB-4DE1-4103-988C-C93AD344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0582750"/>
          <a:ext cx="16185544" cy="2762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AT80"/>
  <sheetViews>
    <sheetView showGridLines="0" showRowColHeaders="0" tabSelected="1" topLeftCell="C1" zoomScale="40" zoomScaleNormal="40" zoomScaleSheetLayoutView="40" workbookViewId="0">
      <pane ySplit="2" topLeftCell="A3" activePane="bottomLeft" state="frozen"/>
      <selection activeCell="B1" sqref="B1"/>
      <selection pane="bottomLeft" activeCell="AA1" sqref="AA1:AC2"/>
    </sheetView>
  </sheetViews>
  <sheetFormatPr defaultColWidth="9.109375" defaultRowHeight="46.2" x14ac:dyDescent="0.3"/>
  <cols>
    <col min="1" max="1" width="24.6640625" style="7" hidden="1" customWidth="1"/>
    <col min="2" max="2" width="24.6640625" style="33" hidden="1" customWidth="1"/>
    <col min="3" max="5" width="10" style="3" customWidth="1"/>
    <col min="6" max="29" width="10" style="7" customWidth="1"/>
    <col min="30" max="43" width="10" style="14" customWidth="1"/>
    <col min="44" max="46" width="9.109375" style="14"/>
    <col min="47" max="51" width="9.109375" style="7" customWidth="1"/>
    <col min="52" max="16384" width="9.109375" style="7"/>
  </cols>
  <sheetData>
    <row r="1" spans="1:46" ht="61.8" customHeight="1" x14ac:dyDescent="0.3">
      <c r="A1" s="1"/>
      <c r="B1" s="1"/>
      <c r="C1" s="102" t="s">
        <v>42</v>
      </c>
      <c r="D1" s="102"/>
      <c r="E1" s="102"/>
      <c r="F1" s="102"/>
      <c r="G1" s="102"/>
      <c r="H1" s="102"/>
      <c r="I1" s="102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98"/>
      <c r="AB1" s="98"/>
      <c r="AC1" s="98"/>
      <c r="AE1" s="8"/>
      <c r="AF1" s="101" t="s">
        <v>171</v>
      </c>
      <c r="AG1" s="101"/>
      <c r="AH1" s="101"/>
      <c r="AI1" s="101"/>
      <c r="AJ1" s="101"/>
      <c r="AK1" s="101"/>
      <c r="AL1" s="101"/>
      <c r="AM1" s="101"/>
      <c r="AN1" s="101"/>
      <c r="AO1" s="101"/>
      <c r="AP1" s="101"/>
    </row>
    <row r="2" spans="1:46" ht="37.799999999999997" customHeight="1" x14ac:dyDescent="0.3">
      <c r="A2" s="1"/>
      <c r="B2" s="1"/>
      <c r="C2" s="102"/>
      <c r="D2" s="102"/>
      <c r="E2" s="102"/>
      <c r="F2" s="102"/>
      <c r="G2" s="102"/>
      <c r="H2" s="102"/>
      <c r="I2" s="102"/>
      <c r="J2" s="97" t="s">
        <v>17</v>
      </c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8"/>
      <c r="AB2" s="98"/>
      <c r="AC2" s="98"/>
      <c r="AE2" s="8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</row>
    <row r="3" spans="1:46" s="8" customFormat="1" ht="46.2" customHeight="1" x14ac:dyDescent="0.3">
      <c r="N3" s="94" t="s">
        <v>163</v>
      </c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</row>
    <row r="4" spans="1:46" s="8" customFormat="1" ht="46.2" customHeight="1" x14ac:dyDescent="0.3">
      <c r="N4" s="109" t="s">
        <v>9</v>
      </c>
      <c r="O4" s="110"/>
      <c r="P4" s="186" t="str">
        <f>IF(I7="","",IF('preenchimento cartas'!T4="","",'preenchimento cartas'!T4))</f>
        <v/>
      </c>
      <c r="Q4" s="186"/>
      <c r="R4" s="186"/>
      <c r="S4" s="186"/>
      <c r="T4" s="186"/>
      <c r="U4" s="186"/>
      <c r="V4" s="186"/>
      <c r="W4" s="186"/>
      <c r="X4" s="186"/>
      <c r="Y4" s="110" t="s">
        <v>11</v>
      </c>
      <c r="Z4" s="110"/>
      <c r="AA4" s="110"/>
      <c r="AB4" s="179" t="str">
        <f>IF(I7="","",IF('preenchimento cartas'!AH4="","",'preenchimento cartas'!AH4))</f>
        <v/>
      </c>
      <c r="AC4" s="179"/>
      <c r="AD4" s="179"/>
      <c r="AE4" s="179"/>
      <c r="AF4" s="179"/>
      <c r="AG4" s="179"/>
      <c r="AH4" s="179"/>
      <c r="AI4" s="179"/>
      <c r="AJ4" s="179"/>
      <c r="AK4" s="180"/>
      <c r="AL4" s="170" t="s">
        <v>12</v>
      </c>
      <c r="AM4" s="171"/>
      <c r="AN4" s="171"/>
      <c r="AO4" s="107" t="str">
        <f>IFERROR(IF(INDEX('preenchimento cartas'!$E:$E,MATCH($AA$1,'preenchimento cartas'!$D:$D,0))=0,"",INDEX('preenchimento cartas'!$E:$E,MATCH($AA$1,'preenchimento cartas'!$D:$D,0))),"")</f>
        <v/>
      </c>
      <c r="AP4" s="108"/>
    </row>
    <row r="5" spans="1:46" s="8" customFormat="1" ht="46.2" customHeight="1" x14ac:dyDescent="0.3">
      <c r="C5" s="183" t="str">
        <f>'preenchimento cartas'!$D$6</f>
        <v xml:space="preserve">  José Emanuel Rocha -2011-2021</v>
      </c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99" t="s">
        <v>15</v>
      </c>
      <c r="O5" s="100"/>
      <c r="P5" s="187" t="str">
        <f>IF(I7="","",IF('preenchimento cartas'!T5="","",'preenchimento cartas'!T5))</f>
        <v/>
      </c>
      <c r="Q5" s="187"/>
      <c r="R5" s="187"/>
      <c r="S5" s="187"/>
      <c r="T5" s="187"/>
      <c r="U5" s="187"/>
      <c r="V5" s="187"/>
      <c r="W5" s="187"/>
      <c r="X5" s="187"/>
      <c r="Y5" s="100" t="s">
        <v>13</v>
      </c>
      <c r="Z5" s="100"/>
      <c r="AA5" s="100"/>
      <c r="AB5" s="181" t="str">
        <f>IF(I7="","",IF('preenchimento cartas'!AH5="","",'preenchimento cartas'!AH5))</f>
        <v/>
      </c>
      <c r="AC5" s="181"/>
      <c r="AD5" s="181"/>
      <c r="AE5" s="181"/>
      <c r="AF5" s="181"/>
      <c r="AG5" s="181"/>
      <c r="AH5" s="181"/>
      <c r="AI5" s="181"/>
      <c r="AJ5" s="181"/>
      <c r="AK5" s="182"/>
      <c r="AL5" s="172" t="s">
        <v>14</v>
      </c>
      <c r="AM5" s="173"/>
      <c r="AN5" s="173"/>
      <c r="AO5" s="103" t="str">
        <f>IFERROR(IF(INDEX('preenchimento cartas'!$F:$F,MATCH($AA$1,'preenchimento cartas'!$D:$D,0))=0,"",INDEX('preenchimento cartas'!$F:$F,MATCH($AA$1,'preenchimento cartas'!$D:$D,0))),"")</f>
        <v/>
      </c>
      <c r="AP5" s="104"/>
    </row>
    <row r="6" spans="1:46" s="8" customFormat="1" ht="10.199999999999999" customHeight="1" x14ac:dyDescent="0.3"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AB6" s="47"/>
      <c r="AC6" s="47"/>
      <c r="AD6" s="47"/>
      <c r="AL6" s="172"/>
      <c r="AM6" s="173"/>
      <c r="AN6" s="173"/>
      <c r="AO6" s="103"/>
      <c r="AP6" s="104"/>
    </row>
    <row r="7" spans="1:46" s="8" customFormat="1" ht="46.2" customHeight="1" x14ac:dyDescent="0.3">
      <c r="B7" s="27" t="str">
        <f>IFERROR(IF(INDEX('preenchimento cartas'!#REF!,MATCH($AA$1,'preenchimento cartas'!$D:$D,0))=0,"",INDEX('preenchimento cartas'!#REF!,MATCH($AA$1,'preenchimento cartas'!$D:$D,0))),"")</f>
        <v/>
      </c>
      <c r="C7" s="189" t="s">
        <v>4</v>
      </c>
      <c r="D7" s="190"/>
      <c r="E7" s="190"/>
      <c r="F7" s="190"/>
      <c r="G7" s="190"/>
      <c r="H7" s="190"/>
      <c r="I7" s="176" t="str">
        <f>IFERROR(IF(INDEX('preenchimento cartas'!$H:$H,MATCH($AA$1,'preenchimento cartas'!$D:$D,0))=0,"",INDEX('preenchimento cartas'!$H:$H,MATCH($AA$1,'preenchimento cartas'!$D:$D,0))),"")</f>
        <v/>
      </c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8"/>
      <c r="AB7" s="188" t="s">
        <v>149</v>
      </c>
      <c r="AC7" s="188"/>
      <c r="AD7" s="188"/>
      <c r="AE7" s="191" t="str">
        <f>IFERROR(IF(INDEX('preenchimento cartas'!G:G,MATCH($AA$1,'preenchimento cartas'!$D:$D,0))=0,"",INDEX('preenchimento cartas'!G:G,MATCH($AA$1,'preenchimento cartas'!$D:$D,0))),"")</f>
        <v/>
      </c>
      <c r="AF7" s="192"/>
      <c r="AG7" s="192"/>
      <c r="AH7" s="192"/>
      <c r="AI7" s="192"/>
      <c r="AJ7" s="192"/>
      <c r="AK7" s="192"/>
      <c r="AL7" s="174"/>
      <c r="AM7" s="175"/>
      <c r="AN7" s="175"/>
      <c r="AO7" s="105"/>
      <c r="AP7" s="106"/>
    </row>
    <row r="8" spans="1:46" ht="11.4" customHeight="1" x14ac:dyDescent="0.3">
      <c r="H8" s="4"/>
      <c r="P8" s="6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spans="1:46" s="33" customFormat="1" ht="37.200000000000003" customHeight="1" x14ac:dyDescent="0.3">
      <c r="C9" s="134" t="s">
        <v>126</v>
      </c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6"/>
      <c r="AG9" s="8"/>
    </row>
    <row r="10" spans="1:46" s="33" customFormat="1" ht="37.200000000000003" customHeight="1" x14ac:dyDescent="0.3">
      <c r="A10" s="33" t="str">
        <f t="shared" ref="A10:A13" si="0">$C$10&amp;B10</f>
        <v>1</v>
      </c>
      <c r="B10" s="33">
        <v>1</v>
      </c>
      <c r="C10" s="111" t="str">
        <f>IFERROR(IF(INDEX('preenchimento cartas'!$J:$J,MATCH($AA$1,'preenchimento cartas'!$D:$D,0))=0,"",INDEX('preenchimento cartas'!$J:$J,MATCH($AA$1,'preenchimento cartas'!$D:$D,0))),"")</f>
        <v/>
      </c>
      <c r="D10" s="112"/>
      <c r="E10" s="120" t="s">
        <v>114</v>
      </c>
      <c r="F10" s="120"/>
      <c r="G10" s="141" t="str">
        <f>IFERROR(INDEX(dados!$AN$4:$AN$15,MATCH('carta de competição'!A10,dados!$AM$4:$AM$15,0)),"")</f>
        <v/>
      </c>
      <c r="H10" s="141"/>
      <c r="I10" s="141"/>
      <c r="J10" s="141"/>
      <c r="K10" s="137" t="str">
        <f>IFERROR(INDEX(dados!$AO$4:$AO$15,MATCH('carta de competição'!A10,dados!$AM$4:$AM$15,0)),"")</f>
        <v/>
      </c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21" t="s">
        <v>8</v>
      </c>
      <c r="AF10" s="121"/>
    </row>
    <row r="11" spans="1:46" s="33" customFormat="1" ht="37.200000000000003" customHeight="1" x14ac:dyDescent="0.3">
      <c r="A11" s="33" t="str">
        <f t="shared" si="0"/>
        <v>2</v>
      </c>
      <c r="B11" s="33">
        <v>2</v>
      </c>
      <c r="C11" s="113"/>
      <c r="D11" s="114"/>
      <c r="E11" s="120"/>
      <c r="F11" s="120"/>
      <c r="G11" s="141"/>
      <c r="H11" s="141"/>
      <c r="I11" s="141"/>
      <c r="J11" s="141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21"/>
      <c r="AF11" s="121"/>
      <c r="AR11" s="14"/>
      <c r="AS11" s="14"/>
      <c r="AT11" s="14"/>
    </row>
    <row r="12" spans="1:46" s="33" customFormat="1" ht="37.200000000000003" customHeight="1" x14ac:dyDescent="0.3">
      <c r="A12" s="33" t="str">
        <f t="shared" si="0"/>
        <v>3</v>
      </c>
      <c r="B12" s="33">
        <v>3</v>
      </c>
      <c r="C12" s="113"/>
      <c r="D12" s="114"/>
      <c r="E12" s="122" t="str">
        <f>IFERROR(INDEX(dados!L2:L4,MATCH('carta de competição'!C10,dados!K2:K4,0)),"")</f>
        <v/>
      </c>
      <c r="F12" s="123"/>
      <c r="G12" s="143" t="str">
        <f>IFERROR(INDEX(dados!$AN$4:$AN$15,MATCH('carta de competição'!A11,dados!$AM$4:$AM$15,0)),"")</f>
        <v/>
      </c>
      <c r="H12" s="143"/>
      <c r="I12" s="143"/>
      <c r="J12" s="143"/>
      <c r="K12" s="140" t="str">
        <f>IFERROR(INDEX(dados!$AO$4:$AO$15,MATCH('carta de competição'!A11,dados!$AM$4:$AM$15,0)),"")</f>
        <v/>
      </c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28" t="str">
        <f>IFERROR(INDEX(dados!J2:J16,MATCH('carta de competição'!A14,dados!I2:I16,0)),"")</f>
        <v/>
      </c>
      <c r="AF12" s="129"/>
      <c r="AL12" s="119" t="s">
        <v>125</v>
      </c>
      <c r="AM12" s="119"/>
      <c r="AN12" s="119"/>
      <c r="AO12" s="119"/>
      <c r="AP12" s="119"/>
      <c r="AR12" s="14"/>
      <c r="AS12" s="14"/>
      <c r="AT12" s="14"/>
    </row>
    <row r="13" spans="1:46" s="33" customFormat="1" ht="37.200000000000003" customHeight="1" x14ac:dyDescent="0.3">
      <c r="A13" s="33" t="str">
        <f t="shared" si="0"/>
        <v>4</v>
      </c>
      <c r="B13" s="33">
        <v>4</v>
      </c>
      <c r="C13" s="113"/>
      <c r="D13" s="114"/>
      <c r="E13" s="124"/>
      <c r="F13" s="125"/>
      <c r="G13" s="142" t="str">
        <f>IFERROR(INDEX(dados!$AN$4:$AN$15,MATCH('carta de competição'!A12,dados!$AM$4:$AM$15,0)),"")</f>
        <v/>
      </c>
      <c r="H13" s="142"/>
      <c r="I13" s="142"/>
      <c r="J13" s="142"/>
      <c r="K13" s="139" t="str">
        <f>IFERROR(INDEX(dados!$AO$4:$AO$15,MATCH('carta de competição'!A12,dados!$AM$4:$AM$15,0)),"")</f>
        <v/>
      </c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0"/>
      <c r="AF13" s="131"/>
      <c r="AL13" s="119"/>
      <c r="AM13" s="119"/>
      <c r="AN13" s="119"/>
      <c r="AO13" s="119"/>
      <c r="AP13" s="119"/>
      <c r="AR13" s="14"/>
      <c r="AS13" s="14"/>
      <c r="AT13" s="14"/>
    </row>
    <row r="14" spans="1:46" s="33" customFormat="1" ht="37.200000000000003" customHeight="1" x14ac:dyDescent="0.3">
      <c r="A14" s="33" t="str">
        <f>IFERROR(IF(INDEX('preenchimento cartas'!$A:$A,MATCH($AA$1,'preenchimento cartas'!$D:$D,0))=0,"",INDEX('preenchimento cartas'!$A:$A,MATCH($AA$1,'preenchimento cartas'!$D:$D,0))),"")</f>
        <v/>
      </c>
      <c r="B14" s="33">
        <v>5</v>
      </c>
      <c r="C14" s="113"/>
      <c r="D14" s="114"/>
      <c r="E14" s="124"/>
      <c r="F14" s="125"/>
      <c r="G14" s="142"/>
      <c r="H14" s="142"/>
      <c r="I14" s="142"/>
      <c r="J14" s="142"/>
      <c r="K14" s="138" t="str">
        <f>IFERROR(INDEX(dados!$AO$4:$AO$15,MATCH('carta de competição'!A13,dados!$AM$4:$AM$15,0)),"")</f>
        <v/>
      </c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0"/>
      <c r="AF14" s="131"/>
      <c r="AI14" s="8"/>
      <c r="AJ14" s="8"/>
      <c r="AK14" s="8"/>
      <c r="AL14" s="117" t="str">
        <f>IF(G18+L18+Q18+V18+AA18+AF18+AK18+AP18+G26+L26+Q26+V26+AA26+AF26+AK26+AP26=0,"",G18+L18+Q18+V18+AA18+AF18+AK18+AP18+G26+L26+Q26+V26+AA26+AF26+AK26+AP26)</f>
        <v/>
      </c>
      <c r="AM14" s="118"/>
      <c r="AN14" s="118"/>
      <c r="AO14" s="118"/>
      <c r="AP14" s="118"/>
      <c r="AQ14" s="8"/>
      <c r="AR14" s="14"/>
      <c r="AS14" s="14"/>
      <c r="AT14" s="14"/>
    </row>
    <row r="15" spans="1:46" s="33" customFormat="1" ht="37.200000000000003" customHeight="1" x14ac:dyDescent="0.3">
      <c r="B15" s="33">
        <v>6</v>
      </c>
      <c r="C15" s="115"/>
      <c r="D15" s="116"/>
      <c r="E15" s="126"/>
      <c r="F15" s="127"/>
      <c r="G15" s="142"/>
      <c r="H15" s="142"/>
      <c r="I15" s="142"/>
      <c r="J15" s="142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2"/>
      <c r="AF15" s="133"/>
      <c r="AI15" s="8"/>
      <c r="AJ15" s="8"/>
      <c r="AK15" s="8"/>
      <c r="AL15" s="118"/>
      <c r="AM15" s="118"/>
      <c r="AN15" s="118"/>
      <c r="AO15" s="118"/>
      <c r="AP15" s="118"/>
      <c r="AQ15" s="8"/>
      <c r="AR15" s="14"/>
      <c r="AS15" s="14"/>
      <c r="AT15" s="14"/>
    </row>
    <row r="16" spans="1:46" ht="25.2" hidden="1" customHeight="1" x14ac:dyDescent="0.3">
      <c r="G16" s="37">
        <f>IFERROR(IF(INDEX('preenchimento cartas'!$L:$L,MATCH($AA$1,'preenchimento cartas'!$D:$D,0))=0,0,INDEX('preenchimento cartas'!$L:$L,MATCH($AA$1,'preenchimento cartas'!$D:$D,0))),0)</f>
        <v>0</v>
      </c>
      <c r="H16" s="3"/>
      <c r="I16" s="3"/>
      <c r="J16" s="3"/>
      <c r="L16" s="37">
        <f>IFERROR(IF(INDEX('preenchimento cartas'!$N:$N,MATCH($AA$1,'preenchimento cartas'!$D:$D,0))=0,0,INDEX('preenchimento cartas'!$N:$N,MATCH($AA$1,'preenchimento cartas'!$D:$D,0))),0)</f>
        <v>0</v>
      </c>
      <c r="M16" s="3"/>
      <c r="N16" s="3"/>
      <c r="O16" s="3"/>
      <c r="Q16" s="37">
        <f>IFERROR(IF(INDEX('preenchimento cartas'!$P:$P,MATCH($AA$1,'preenchimento cartas'!$D:$D,0))=0,0,INDEX('preenchimento cartas'!$P:$P,MATCH($AA$1,'preenchimento cartas'!$D:$D,0))),0)</f>
        <v>0</v>
      </c>
      <c r="R16" s="3"/>
      <c r="S16" s="3"/>
      <c r="T16" s="3"/>
      <c r="V16" s="37">
        <f>IFERROR(IF(INDEX('preenchimento cartas'!$R:$R,MATCH($AA$1,'preenchimento cartas'!$D:$D,0))=0,0,INDEX('preenchimento cartas'!$R:$R,MATCH($AA$1,'preenchimento cartas'!$D:$D,0))),0)</f>
        <v>0</v>
      </c>
      <c r="W16" s="3"/>
      <c r="X16" s="3"/>
      <c r="Y16" s="3"/>
      <c r="AA16" s="37">
        <f>IFERROR(IF(INDEX('preenchimento cartas'!$T:$T,MATCH($AA$1,'preenchimento cartas'!$D:$D,0))=0,0,INDEX('preenchimento cartas'!$T:$T,MATCH($AA$1,'preenchimento cartas'!$D:$D,0))),0)</f>
        <v>0</v>
      </c>
      <c r="AB16" s="3"/>
      <c r="AC16" s="3"/>
      <c r="AD16" s="3"/>
      <c r="AE16" s="7"/>
      <c r="AF16" s="37">
        <f>IFERROR(IF(INDEX('preenchimento cartas'!$V:$V,MATCH($AA$1,'preenchimento cartas'!$D:$D,0))=0,0,INDEX('preenchimento cartas'!$V:$V,MATCH($AA$1,'preenchimento cartas'!$D:$D,0))),0)</f>
        <v>0</v>
      </c>
      <c r="AG16" s="3"/>
      <c r="AH16" s="3"/>
      <c r="AI16" s="3"/>
      <c r="AJ16" s="7"/>
      <c r="AK16" s="37">
        <f>IFERROR(IF(INDEX('preenchimento cartas'!$X:$X,MATCH($AA$1,'preenchimento cartas'!$D:$D,0))=0,0,INDEX('preenchimento cartas'!$X:$X,MATCH($AA$1,'preenchimento cartas'!$D:$D,0))),0)</f>
        <v>0</v>
      </c>
      <c r="AL16" s="8"/>
      <c r="AM16" s="8"/>
      <c r="AN16" s="8"/>
      <c r="AO16" s="8"/>
      <c r="AP16" s="37">
        <f>IFERROR(IF(INDEX('preenchimento cartas'!$Z:$Z,MATCH($AA$1,'preenchimento cartas'!$D:$D,0))=0,0,INDEX('preenchimento cartas'!$Z:$Z,MATCH($AA$1,'preenchimento cartas'!$D:$D,0))),0)</f>
        <v>0</v>
      </c>
      <c r="AQ16" s="8"/>
    </row>
    <row r="17" spans="1:46" s="33" customFormat="1" ht="10.8" customHeight="1" x14ac:dyDescent="0.3">
      <c r="C17" s="3"/>
      <c r="D17" s="3"/>
      <c r="E17" s="3"/>
      <c r="G17" s="37"/>
      <c r="H17" s="3"/>
      <c r="I17" s="3"/>
      <c r="J17" s="3"/>
      <c r="L17" s="37"/>
      <c r="M17" s="3"/>
      <c r="N17" s="3"/>
      <c r="O17" s="3"/>
      <c r="Q17" s="37"/>
      <c r="R17" s="3"/>
      <c r="S17" s="3"/>
      <c r="T17" s="3"/>
      <c r="V17" s="37"/>
      <c r="W17" s="3"/>
      <c r="X17" s="3"/>
      <c r="Y17" s="3"/>
      <c r="AA17" s="37"/>
      <c r="AB17" s="3"/>
      <c r="AC17" s="3"/>
      <c r="AD17" s="3"/>
      <c r="AF17" s="37"/>
      <c r="AG17" s="3"/>
      <c r="AH17" s="3"/>
      <c r="AI17" s="3"/>
      <c r="AK17" s="37"/>
      <c r="AL17" s="8"/>
      <c r="AM17" s="8"/>
      <c r="AN17" s="8"/>
      <c r="AO17" s="8"/>
      <c r="AP17" s="37"/>
      <c r="AQ17" s="8"/>
      <c r="AR17" s="14"/>
      <c r="AS17" s="14"/>
      <c r="AT17" s="14"/>
    </row>
    <row r="18" spans="1:46" s="5" customFormat="1" ht="43.8" customHeight="1" x14ac:dyDescent="0.3">
      <c r="A18" s="7"/>
      <c r="B18" s="33"/>
      <c r="C18" s="43">
        <v>1</v>
      </c>
      <c r="D18" s="148" t="str">
        <f>IFERROR(IF(INDEX('preenchimento cartas'!$K:$K,MATCH($AA$1,'preenchimento cartas'!$D:$D,0))=0,"",INDEX('preenchimento cartas'!$K:$K,MATCH($AA$1,'preenchimento cartas'!$D:$D,0))),"")</f>
        <v/>
      </c>
      <c r="E18" s="148"/>
      <c r="F18" s="148"/>
      <c r="G18" s="42">
        <f>IFERROR(INDEX(dados!$X$3:$X$33,MATCH('carta de competição'!G16,dados!$W$3:$W$33,0)),0)</f>
        <v>0</v>
      </c>
      <c r="H18" s="43">
        <v>2</v>
      </c>
      <c r="I18" s="148" t="str">
        <f>IFERROR(IF(INDEX('preenchimento cartas'!$M:$M,MATCH($AA$1,'preenchimento cartas'!$D:$D,0))=0,"",INDEX('preenchimento cartas'!$M:$M,MATCH($AA$1,'preenchimento cartas'!$D:$D,0))),"")</f>
        <v/>
      </c>
      <c r="J18" s="148"/>
      <c r="K18" s="148"/>
      <c r="L18" s="42">
        <f>IFERROR(INDEX(dados!$X$3:$X$33,MATCH('carta de competição'!L16,dados!$W$3:$W$33,0)),0)</f>
        <v>0</v>
      </c>
      <c r="M18" s="43">
        <v>3</v>
      </c>
      <c r="N18" s="148" t="str">
        <f>IFERROR(IF(INDEX('preenchimento cartas'!$O:$O,MATCH($AA$1,'preenchimento cartas'!$D:$D,0))=0,"",INDEX('preenchimento cartas'!$O:$O,MATCH($AA$1,'preenchimento cartas'!$D:$D,0))),"")</f>
        <v/>
      </c>
      <c r="O18" s="148"/>
      <c r="P18" s="148"/>
      <c r="Q18" s="42">
        <f>IFERROR(INDEX(dados!$X$3:$X$33,MATCH('carta de competição'!Q16,dados!$W$3:$W$33,0)),0)</f>
        <v>0</v>
      </c>
      <c r="R18" s="43">
        <v>4</v>
      </c>
      <c r="S18" s="148" t="str">
        <f>IFERROR(IF(INDEX('preenchimento cartas'!$Q:$Q,MATCH($AA$1,'preenchimento cartas'!$D:$D,0))=0,"",INDEX('preenchimento cartas'!$Q:$Q,MATCH($AA$1,'preenchimento cartas'!$D:$D,0))),"")</f>
        <v/>
      </c>
      <c r="T18" s="148"/>
      <c r="U18" s="148"/>
      <c r="V18" s="42">
        <f>IFERROR(INDEX(dados!$X$3:$X$33,MATCH('carta de competição'!V16,dados!$W$3:$W$33,0)),0)</f>
        <v>0</v>
      </c>
      <c r="W18" s="43">
        <v>5</v>
      </c>
      <c r="X18" s="148" t="str">
        <f>IFERROR(IF(INDEX('preenchimento cartas'!$S:$S,MATCH($AA$1,'preenchimento cartas'!$D:$D,0))=0,"",INDEX('preenchimento cartas'!$S:$S,MATCH($AA$1,'preenchimento cartas'!$D:$D,0))),"")</f>
        <v/>
      </c>
      <c r="Y18" s="148"/>
      <c r="Z18" s="148"/>
      <c r="AA18" s="42">
        <f>IFERROR(INDEX(dados!$X$3:$X$33,MATCH('carta de competição'!AA16,dados!$W$3:$W$33,0)),0)</f>
        <v>0</v>
      </c>
      <c r="AB18" s="43">
        <v>6</v>
      </c>
      <c r="AC18" s="148" t="str">
        <f>IFERROR(IF(INDEX('preenchimento cartas'!$U:$U,MATCH($AA$1,'preenchimento cartas'!$D:$D,0))=0,"",INDEX('preenchimento cartas'!$U:$U,MATCH($AA$1,'preenchimento cartas'!$D:$D,0))),"")</f>
        <v/>
      </c>
      <c r="AD18" s="148"/>
      <c r="AE18" s="148"/>
      <c r="AF18" s="42">
        <f>IFERROR(INDEX(dados!$X$3:$X$33,MATCH('carta de competição'!AF16,dados!$W$3:$W$33,0)),0)</f>
        <v>0</v>
      </c>
      <c r="AG18" s="43">
        <v>7</v>
      </c>
      <c r="AH18" s="148" t="str">
        <f>IFERROR(IF(INDEX('preenchimento cartas'!$W:$W,MATCH($AA$1,'preenchimento cartas'!$D:$D,0))=0,"",INDEX('preenchimento cartas'!$W:$W,MATCH($AA$1,'preenchimento cartas'!$D:$D,0))),"")</f>
        <v/>
      </c>
      <c r="AI18" s="148"/>
      <c r="AJ18" s="148"/>
      <c r="AK18" s="42">
        <f>IFERROR(INDEX(dados!$X$3:$X$33,MATCH('carta de competição'!AK16,dados!$W$3:$W$33,0)),0)</f>
        <v>0</v>
      </c>
      <c r="AL18" s="43">
        <v>8</v>
      </c>
      <c r="AM18" s="148" t="str">
        <f>IFERROR(IF(INDEX('preenchimento cartas'!$Y:$Y,MATCH($AA$1,'preenchimento cartas'!$D:$D,0))=0,"",INDEX('preenchimento cartas'!$Y:$Y,MATCH($AA$1,'preenchimento cartas'!$D:$D,0))),"")</f>
        <v/>
      </c>
      <c r="AN18" s="148"/>
      <c r="AO18" s="148"/>
      <c r="AP18" s="42">
        <f>IFERROR(INDEX(dados!$X$3:$X$33,MATCH('carta de competição'!AP16,dados!$W$3:$W$33,0)),0)</f>
        <v>0</v>
      </c>
      <c r="AQ18" s="8"/>
    </row>
    <row r="19" spans="1:46" ht="37.799999999999997" customHeight="1" x14ac:dyDescent="0.3">
      <c r="A19" s="30"/>
      <c r="B19" s="40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8"/>
      <c r="AR19" s="6"/>
    </row>
    <row r="20" spans="1:46" ht="37.799999999999997" customHeight="1" x14ac:dyDescent="0.3">
      <c r="A20" s="5"/>
      <c r="B20" s="32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8"/>
      <c r="AR20" s="6"/>
      <c r="AS20" s="7"/>
      <c r="AT20" s="7"/>
    </row>
    <row r="21" spans="1:46" ht="37.799999999999997" customHeight="1" x14ac:dyDescent="0.3">
      <c r="A21" s="5"/>
      <c r="B21" s="32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8"/>
      <c r="AR21" s="6"/>
      <c r="AS21" s="7"/>
      <c r="AT21" s="7"/>
    </row>
    <row r="22" spans="1:46" s="5" customFormat="1" ht="37.799999999999997" customHeight="1" x14ac:dyDescent="0.3">
      <c r="A22" s="7"/>
      <c r="B22" s="33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8"/>
    </row>
    <row r="23" spans="1:46" s="5" customFormat="1" ht="37.799999999999997" customHeight="1" x14ac:dyDescent="0.3">
      <c r="A23" s="7"/>
      <c r="B23" s="33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8"/>
    </row>
    <row r="24" spans="1:46" s="5" customFormat="1" ht="37.799999999999997" customHeight="1" x14ac:dyDescent="0.3">
      <c r="A24" s="7"/>
      <c r="B24" s="33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8"/>
    </row>
    <row r="25" spans="1:46" s="5" customFormat="1" ht="37.799999999999997" hidden="1" customHeight="1" x14ac:dyDescent="0.3">
      <c r="A25" s="7"/>
      <c r="B25" s="33"/>
      <c r="C25" s="3"/>
      <c r="D25" s="3"/>
      <c r="E25" s="3"/>
      <c r="F25" s="7"/>
      <c r="G25" s="37">
        <f>IFERROR(IF(INDEX('preenchimento cartas'!$AB:$AB,MATCH($AA$1,'preenchimento cartas'!$D:$D,0))=0,0,INDEX('preenchimento cartas'!$AB:$AB,MATCH($AA$1,'preenchimento cartas'!$D:$D,0))),0)</f>
        <v>0</v>
      </c>
      <c r="H25" s="3"/>
      <c r="I25" s="3"/>
      <c r="J25" s="3"/>
      <c r="K25" s="7"/>
      <c r="L25" s="37">
        <f>IFERROR(IF(INDEX('preenchimento cartas'!$AD:$AD,MATCH($AA$1,'preenchimento cartas'!$D:$D,0))=0,0,INDEX('preenchimento cartas'!$AD:$AD,MATCH($AA$1,'preenchimento cartas'!$D:$D,0))),0)</f>
        <v>0</v>
      </c>
      <c r="M25" s="3"/>
      <c r="N25" s="3"/>
      <c r="O25" s="3"/>
      <c r="P25" s="7"/>
      <c r="Q25" s="37">
        <f>IFERROR(IF(INDEX('preenchimento cartas'!$AF:$AF,MATCH($AA$1,'preenchimento cartas'!$D:$D,0))=0,0,INDEX('preenchimento cartas'!$AF:$AF,MATCH($AA$1,'preenchimento cartas'!$D:$D,0))),0)</f>
        <v>0</v>
      </c>
      <c r="R25" s="3"/>
      <c r="S25" s="3"/>
      <c r="T25" s="3"/>
      <c r="U25" s="7"/>
      <c r="V25" s="37">
        <f>IFERROR(IF(INDEX('preenchimento cartas'!$AH:$AH,MATCH($AA$1,'preenchimento cartas'!$D:$D,0))=0,0,INDEX('preenchimento cartas'!$AH:$AH,MATCH($AA$1,'preenchimento cartas'!$D:$D,0))),0)</f>
        <v>0</v>
      </c>
      <c r="W25" s="3"/>
      <c r="X25" s="3"/>
      <c r="Y25" s="3"/>
      <c r="Z25" s="7"/>
      <c r="AA25" s="37">
        <f>IFERROR(IF(INDEX('preenchimento cartas'!$AJ:$AJ,MATCH($AA$1,'preenchimento cartas'!$D:$D,0))=0,0,INDEX('preenchimento cartas'!$AJ:$AJ,MATCH($AA$1,'preenchimento cartas'!$D:$D,0))),0)</f>
        <v>0</v>
      </c>
      <c r="AB25" s="3"/>
      <c r="AC25" s="3"/>
      <c r="AD25" s="3"/>
      <c r="AE25" s="38"/>
      <c r="AF25" s="37">
        <f>IFERROR(IF(INDEX('preenchimento cartas'!$AL:$AL,MATCH($AA$1,'preenchimento cartas'!$D:$D,0))=0,0,INDEX('preenchimento cartas'!$AL:$AL,MATCH($AA$1,'preenchimento cartas'!$D:$D,0))),0)</f>
        <v>0</v>
      </c>
      <c r="AG25" s="3"/>
      <c r="AH25" s="3"/>
      <c r="AI25" s="3"/>
      <c r="AJ25" s="38"/>
      <c r="AK25" s="37">
        <f>IFERROR(IF(INDEX('preenchimento cartas'!$AN:$AN,MATCH($AA$1,'preenchimento cartas'!$D:$D,0))=0,0,INDEX('preenchimento cartas'!$AN:$AN,MATCH($AA$1,'preenchimento cartas'!$D:$D,0))),0)</f>
        <v>0</v>
      </c>
      <c r="AL25" s="3"/>
      <c r="AM25" s="3"/>
      <c r="AN25" s="3"/>
      <c r="AO25" s="38"/>
      <c r="AP25" s="37">
        <f>IFERROR(IF(INDEX('preenchimento cartas'!$AP:$AP,MATCH($AA$1,'preenchimento cartas'!$D:$D,0))=0,0,INDEX('preenchimento cartas'!$AP:$AP,MATCH($AA$1,'preenchimento cartas'!$D:$D,0))),0)</f>
        <v>0</v>
      </c>
      <c r="AQ25" s="8"/>
    </row>
    <row r="26" spans="1:46" s="5" customFormat="1" ht="37.799999999999997" customHeight="1" x14ac:dyDescent="0.3">
      <c r="A26" s="7"/>
      <c r="B26" s="33"/>
      <c r="C26" s="43">
        <v>9</v>
      </c>
      <c r="D26" s="148" t="str">
        <f>IFERROR(IF(INDEX('preenchimento cartas'!$AA:$AA,MATCH($AA$1,'preenchimento cartas'!$D:$D,0))=0,"",INDEX('preenchimento cartas'!$AA:$AA,MATCH($AA$1,'preenchimento cartas'!$D:$D,0))),"")</f>
        <v/>
      </c>
      <c r="E26" s="148"/>
      <c r="F26" s="148"/>
      <c r="G26" s="42">
        <f>IFERROR(INDEX(dados!$X$3:$X$33,MATCH('carta de competição'!G25,dados!$W$3:$W$33,0)),0)</f>
        <v>0</v>
      </c>
      <c r="H26" s="43">
        <v>10</v>
      </c>
      <c r="I26" s="148" t="str">
        <f>IFERROR(IF(INDEX('preenchimento cartas'!$AC:$AC,MATCH($AA$1,'preenchimento cartas'!$D:$D,0))=0,"",INDEX('preenchimento cartas'!$AC:$AC,MATCH($AA$1,'preenchimento cartas'!$D:$D,0))),"")</f>
        <v/>
      </c>
      <c r="J26" s="148"/>
      <c r="K26" s="148"/>
      <c r="L26" s="42">
        <f>IFERROR(INDEX(dados!$X$3:$X$33,MATCH('carta de competição'!L25,dados!$W$3:$W$33,0)),0)</f>
        <v>0</v>
      </c>
      <c r="M26" s="43">
        <v>11</v>
      </c>
      <c r="N26" s="148" t="str">
        <f>IFERROR(IF(INDEX('preenchimento cartas'!$AE:$AE,MATCH($AA$1,'preenchimento cartas'!$D:$D,0))=0,"",INDEX('preenchimento cartas'!$AE:$AE,MATCH($AA$1,'preenchimento cartas'!$D:$D,0))),"")</f>
        <v/>
      </c>
      <c r="O26" s="148"/>
      <c r="P26" s="148"/>
      <c r="Q26" s="42">
        <f>IFERROR(INDEX(dados!$X$3:$X$33,MATCH('carta de competição'!Q25,dados!$W$3:$W$33,0)),0)</f>
        <v>0</v>
      </c>
      <c r="R26" s="43">
        <v>12</v>
      </c>
      <c r="S26" s="148" t="str">
        <f>IFERROR(IF(INDEX('preenchimento cartas'!$AW:$AW,MATCH($AA$1,'preenchimento cartas'!$D:$D,0))=0,"",INDEX('preenchimento cartas'!$AW:$AW,MATCH($AA$1,'preenchimento cartas'!$D:$D,0))),"")</f>
        <v/>
      </c>
      <c r="T26" s="148"/>
      <c r="U26" s="148"/>
      <c r="V26" s="42">
        <f>IFERROR(INDEX(dados!$X$3:$X$33,MATCH('carta de competição'!V25,dados!$W$3:$W$33,0)),0)</f>
        <v>0</v>
      </c>
      <c r="W26" s="43">
        <v>13</v>
      </c>
      <c r="X26" s="148" t="str">
        <f>IFERROR(IF(INDEX('preenchimento cartas'!$B1:$B1,MATCH($AA$1,'preenchimento cartas'!$D:$D,0))=0,"",INDEX('preenchimento cartas'!$B1:$B1,MATCH($AA$1,'preenchimento cartas'!$D:$D,0))),"")</f>
        <v/>
      </c>
      <c r="Y26" s="148"/>
      <c r="Z26" s="148"/>
      <c r="AA26" s="42">
        <f>IFERROR(INDEX(dados!$X$3:$X$33,MATCH('carta de competição'!AA25,dados!$W$3:$W$33,0)),0)</f>
        <v>0</v>
      </c>
      <c r="AB26" s="43">
        <v>14</v>
      </c>
      <c r="AC26" s="148" t="str">
        <f>IFERROR(IF(INDEX('preenchimento cartas'!$AK:$AK,MATCH($AA$1,'preenchimento cartas'!$D:$D,0))=0,"",INDEX('preenchimento cartas'!$AK:$AK,MATCH($AA$1,'preenchimento cartas'!$D:$D,0))),"")</f>
        <v/>
      </c>
      <c r="AD26" s="148"/>
      <c r="AE26" s="148"/>
      <c r="AF26" s="42">
        <f>IFERROR(INDEX(dados!$X$3:$X$33,MATCH('carta de competição'!AF25,dados!$W$3:$W$33,0)),0)</f>
        <v>0</v>
      </c>
      <c r="AG26" s="43">
        <v>15</v>
      </c>
      <c r="AH26" s="148" t="str">
        <f>IFERROR(IF(INDEX('preenchimento cartas'!$AM:$AM,MATCH($AA$1,'preenchimento cartas'!$D:$D,0))=0,"",INDEX('preenchimento cartas'!$AM:$AM,MATCH($AA$1,'preenchimento cartas'!$D:$D,0))),"")</f>
        <v/>
      </c>
      <c r="AI26" s="148"/>
      <c r="AJ26" s="148"/>
      <c r="AK26" s="42">
        <f>IFERROR(INDEX(dados!$X$3:$X$33,MATCH('carta de competição'!AK25,dados!$W$3:$W$33,0)),0)</f>
        <v>0</v>
      </c>
      <c r="AL26" s="43">
        <v>16</v>
      </c>
      <c r="AM26" s="148" t="str">
        <f>IFERROR(IF(INDEX('preenchimento cartas'!$AO:$AO,MATCH($AA$1,'preenchimento cartas'!$D:$D,0))=0,"",INDEX('preenchimento cartas'!$AO:$AO,MATCH($AA$1,'preenchimento cartas'!$D:$D,0))),"")</f>
        <v/>
      </c>
      <c r="AN26" s="148"/>
      <c r="AO26" s="148"/>
      <c r="AP26" s="42">
        <f>IFERROR(INDEX(dados!$X$3:$X$33,MATCH('carta de competição'!AP25,dados!$W$3:$W$33,0)),0)</f>
        <v>0</v>
      </c>
      <c r="AQ26" s="8"/>
    </row>
    <row r="27" spans="1:46" ht="37.799999999999997" customHeight="1" x14ac:dyDescent="0.3"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8"/>
    </row>
    <row r="28" spans="1:46" ht="37.799999999999997" customHeight="1" x14ac:dyDescent="0.3"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8"/>
    </row>
    <row r="29" spans="1:46" ht="37.799999999999997" customHeight="1" x14ac:dyDescent="0.3"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8"/>
    </row>
    <row r="30" spans="1:46" ht="37.799999999999997" customHeight="1" x14ac:dyDescent="0.3"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</row>
    <row r="31" spans="1:46" ht="37.799999999999997" customHeight="1" x14ac:dyDescent="0.3"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</row>
    <row r="32" spans="1:46" ht="37.799999999999997" customHeight="1" x14ac:dyDescent="0.3"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</row>
    <row r="33" spans="1:46" ht="9" customHeight="1" x14ac:dyDescent="0.3">
      <c r="AE33" s="7"/>
      <c r="AF33" s="7"/>
      <c r="AG33" s="7"/>
      <c r="AH33" s="7"/>
      <c r="AI33" s="7"/>
      <c r="AJ33" s="7"/>
      <c r="AK33" s="33"/>
      <c r="AL33" s="33"/>
      <c r="AM33" s="33"/>
      <c r="AN33" s="33"/>
      <c r="AO33" s="33"/>
      <c r="AP33" s="33"/>
      <c r="AQ33" s="33"/>
      <c r="AR33" s="33"/>
    </row>
    <row r="34" spans="1:46" ht="48.6" customHeight="1" x14ac:dyDescent="0.55000000000000004">
      <c r="C34" s="144" t="s">
        <v>81</v>
      </c>
      <c r="D34" s="144"/>
      <c r="E34" s="144"/>
      <c r="F34" s="144"/>
      <c r="G34" s="144"/>
      <c r="H34" s="144"/>
      <c r="I34" s="152" t="s">
        <v>16</v>
      </c>
      <c r="J34" s="152"/>
      <c r="K34" s="152" t="s">
        <v>2</v>
      </c>
      <c r="L34" s="152"/>
      <c r="M34" s="152" t="s">
        <v>6</v>
      </c>
      <c r="N34" s="152"/>
      <c r="O34" s="152" t="s">
        <v>7</v>
      </c>
      <c r="P34" s="152"/>
      <c r="Q34" s="152" t="s">
        <v>3</v>
      </c>
      <c r="R34" s="152"/>
      <c r="T34" s="144" t="s">
        <v>141</v>
      </c>
      <c r="U34" s="144"/>
      <c r="V34" s="144"/>
      <c r="W34" s="144"/>
      <c r="X34" s="144"/>
      <c r="Y34" s="144"/>
      <c r="Z34" s="152" t="s">
        <v>16</v>
      </c>
      <c r="AA34" s="152"/>
      <c r="AB34" s="152" t="s">
        <v>2</v>
      </c>
      <c r="AC34" s="152"/>
      <c r="AD34" s="152" t="s">
        <v>6</v>
      </c>
      <c r="AE34" s="152"/>
      <c r="AF34" s="152" t="s">
        <v>7</v>
      </c>
      <c r="AG34" s="152"/>
      <c r="AH34" s="152" t="s">
        <v>3</v>
      </c>
      <c r="AI34" s="152"/>
      <c r="AK34" s="95" t="s">
        <v>161</v>
      </c>
      <c r="AL34" s="95"/>
      <c r="AM34" s="95"/>
      <c r="AN34" s="95"/>
      <c r="AO34" s="84"/>
      <c r="AP34" s="84"/>
      <c r="AQ34" s="33"/>
      <c r="AR34" s="33"/>
    </row>
    <row r="35" spans="1:46" ht="48.6" customHeight="1" x14ac:dyDescent="0.55000000000000004">
      <c r="A35" s="44" t="e">
        <f>IF(IF(INDEX('preenchimento cartas'!$G:$G,MATCH($AA$1,'preenchimento cartas'!$D:$D,0))=0,"",INDEX('preenchimento cartas'!$G:$G,MATCH($AA$1,'preenchimento cartas'!$D:$D,0)))="individual","individual",LEFT(IF(INDEX('preenchimento cartas'!$G:$G,MATCH($AA$1,'preenchimento cartas'!$D:$D,0))=0,"",INDEX('preenchimento cartas'!$G:$G,MATCH($AA$1,'preenchimento cartas'!$D:$D,0))),5))</f>
        <v>#N/A</v>
      </c>
      <c r="C35" s="144"/>
      <c r="D35" s="144"/>
      <c r="E35" s="144"/>
      <c r="F35" s="144"/>
      <c r="G35" s="144"/>
      <c r="H35" s="144"/>
      <c r="I35" s="165" t="str">
        <f>IFERROR(INDEX(dados!$AF$2:$AF$3,MATCH('carta de competição'!$A$35,dados!$AE$2:$AE$3,0)),"")</f>
        <v/>
      </c>
      <c r="J35" s="165"/>
      <c r="K35" s="165" t="str">
        <f>IFERROR(INDEX(dados!$AG$2:$AG$3,MATCH('carta de competição'!$A$35,dados!$AE$2:$AE$3,0)),"")</f>
        <v/>
      </c>
      <c r="L35" s="165"/>
      <c r="M35" s="165" t="str">
        <f>IFERROR(INDEX(dados!$AH$2:$AH$3,MATCH('carta de competição'!$A$35,dados!$AE$2:$AE$3,0)),"")</f>
        <v/>
      </c>
      <c r="N35" s="165"/>
      <c r="O35" s="165" t="str">
        <f>IFERROR(INDEX(dados!$AI$2:$AI$3,MATCH('carta de competição'!$A$35,dados!$AE$2:$AE$3,0)),"")</f>
        <v/>
      </c>
      <c r="P35" s="165"/>
      <c r="Q35" s="168" t="str">
        <f>IFERROR(INDEX(dados!$AJ$2:$AJ$3,MATCH('carta de competição'!$A$35,dados!$AE$2:$AE$3,0)),"")</f>
        <v/>
      </c>
      <c r="R35" s="169"/>
      <c r="S35" s="38"/>
      <c r="T35" s="144"/>
      <c r="U35" s="144"/>
      <c r="V35" s="144"/>
      <c r="W35" s="144"/>
      <c r="X35" s="144"/>
      <c r="Y35" s="144"/>
      <c r="Z35" s="165">
        <v>5</v>
      </c>
      <c r="AA35" s="165"/>
      <c r="AB35" s="165">
        <v>4</v>
      </c>
      <c r="AC35" s="165"/>
      <c r="AD35" s="165">
        <v>3</v>
      </c>
      <c r="AE35" s="165"/>
      <c r="AF35" s="165">
        <v>2</v>
      </c>
      <c r="AG35" s="165"/>
      <c r="AH35" s="165">
        <v>1</v>
      </c>
      <c r="AI35" s="165"/>
      <c r="AK35" s="95" t="s">
        <v>160</v>
      </c>
      <c r="AL35" s="95"/>
      <c r="AM35" s="95"/>
      <c r="AN35" s="95"/>
      <c r="AO35" s="84"/>
      <c r="AP35" s="84"/>
    </row>
    <row r="36" spans="1:46" ht="48.6" customHeight="1" x14ac:dyDescent="0.55000000000000004">
      <c r="C36" s="145" t="s">
        <v>48</v>
      </c>
      <c r="D36" s="145"/>
      <c r="E36" s="145"/>
      <c r="F36" s="145"/>
      <c r="G36" s="145"/>
      <c r="H36" s="145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38"/>
      <c r="T36" s="145" t="s">
        <v>151</v>
      </c>
      <c r="U36" s="145"/>
      <c r="V36" s="145"/>
      <c r="W36" s="145"/>
      <c r="X36" s="145"/>
      <c r="Y36" s="145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K36" s="95" t="s">
        <v>90</v>
      </c>
      <c r="AL36" s="95"/>
      <c r="AM36" s="95"/>
      <c r="AN36" s="95"/>
      <c r="AO36" s="84"/>
      <c r="AP36" s="84"/>
    </row>
    <row r="37" spans="1:46" s="8" customFormat="1" ht="48.6" customHeight="1" x14ac:dyDescent="0.55000000000000004">
      <c r="C37" s="193" t="s">
        <v>1</v>
      </c>
      <c r="D37" s="194"/>
      <c r="E37" s="194"/>
      <c r="F37" s="194"/>
      <c r="G37" s="194"/>
      <c r="H37" s="195"/>
      <c r="I37" s="165">
        <v>2.5</v>
      </c>
      <c r="J37" s="165"/>
      <c r="K37" s="165">
        <v>2</v>
      </c>
      <c r="L37" s="165"/>
      <c r="M37" s="165">
        <v>1.5</v>
      </c>
      <c r="N37" s="165"/>
      <c r="O37" s="165">
        <v>1</v>
      </c>
      <c r="P37" s="165"/>
      <c r="Q37" s="168">
        <v>0.5</v>
      </c>
      <c r="R37" s="169"/>
      <c r="S37" s="38"/>
      <c r="T37" s="144" t="s">
        <v>1</v>
      </c>
      <c r="U37" s="152"/>
      <c r="V37" s="152"/>
      <c r="W37" s="152"/>
      <c r="X37" s="152"/>
      <c r="Y37" s="152"/>
      <c r="Z37" s="165">
        <v>2.5</v>
      </c>
      <c r="AA37" s="165"/>
      <c r="AB37" s="165">
        <v>2</v>
      </c>
      <c r="AC37" s="165"/>
      <c r="AD37" s="165">
        <v>1.5</v>
      </c>
      <c r="AE37" s="165"/>
      <c r="AF37" s="165">
        <v>1</v>
      </c>
      <c r="AG37" s="165"/>
      <c r="AH37" s="165">
        <v>0.5</v>
      </c>
      <c r="AI37" s="165"/>
      <c r="AK37" s="95" t="s">
        <v>91</v>
      </c>
      <c r="AL37" s="95"/>
      <c r="AM37" s="95"/>
      <c r="AN37" s="95"/>
      <c r="AO37" s="84"/>
      <c r="AP37" s="84"/>
    </row>
    <row r="38" spans="1:46" s="8" customFormat="1" ht="48.6" customHeight="1" x14ac:dyDescent="0.55000000000000004">
      <c r="C38" s="145" t="s">
        <v>142</v>
      </c>
      <c r="D38" s="145"/>
      <c r="E38" s="145"/>
      <c r="F38" s="145"/>
      <c r="G38" s="145"/>
      <c r="H38" s="145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T38" s="145" t="s">
        <v>152</v>
      </c>
      <c r="U38" s="145"/>
      <c r="V38" s="145"/>
      <c r="W38" s="145"/>
      <c r="X38" s="145"/>
      <c r="Y38" s="145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K38" s="95" t="s">
        <v>92</v>
      </c>
      <c r="AL38" s="95"/>
      <c r="AM38" s="95"/>
      <c r="AN38" s="95"/>
      <c r="AO38" s="84"/>
      <c r="AP38" s="84"/>
    </row>
    <row r="39" spans="1:46" s="8" customFormat="1" ht="48.6" customHeight="1" x14ac:dyDescent="0.55000000000000004">
      <c r="C39" s="146" t="s">
        <v>143</v>
      </c>
      <c r="D39" s="146"/>
      <c r="E39" s="146"/>
      <c r="F39" s="146"/>
      <c r="G39" s="146"/>
      <c r="H39" s="146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T39" s="146" t="s">
        <v>153</v>
      </c>
      <c r="U39" s="146"/>
      <c r="V39" s="146"/>
      <c r="W39" s="146"/>
      <c r="X39" s="146"/>
      <c r="Y39" s="146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K39" s="95" t="s">
        <v>93</v>
      </c>
      <c r="AL39" s="95"/>
      <c r="AM39" s="95"/>
      <c r="AN39" s="95"/>
      <c r="AO39" s="84"/>
      <c r="AP39" s="84"/>
    </row>
    <row r="40" spans="1:46" s="8" customFormat="1" ht="48.6" customHeight="1" x14ac:dyDescent="0.3">
      <c r="C40" s="147" t="s">
        <v>144</v>
      </c>
      <c r="D40" s="147"/>
      <c r="E40" s="147"/>
      <c r="F40" s="147"/>
      <c r="G40" s="147"/>
      <c r="H40" s="147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7"/>
      <c r="Y40" s="86" t="s">
        <v>148</v>
      </c>
      <c r="Z40" s="87"/>
      <c r="AA40" s="87"/>
      <c r="AB40" s="87"/>
      <c r="AC40" s="87"/>
      <c r="AD40" s="87"/>
      <c r="AE40" s="87"/>
      <c r="AF40" s="87"/>
      <c r="AG40" s="87"/>
      <c r="AH40" s="87"/>
      <c r="AI40" s="88"/>
      <c r="AK40" s="96" t="s">
        <v>162</v>
      </c>
      <c r="AL40" s="96"/>
      <c r="AM40" s="96"/>
      <c r="AN40" s="96"/>
      <c r="AO40" s="84"/>
      <c r="AP40" s="84"/>
    </row>
    <row r="41" spans="1:46" s="8" customFormat="1" ht="48.6" customHeight="1" x14ac:dyDescent="0.3">
      <c r="C41" s="86" t="s">
        <v>148</v>
      </c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Y41" s="159" t="s">
        <v>87</v>
      </c>
      <c r="Z41" s="160"/>
      <c r="AA41" s="160"/>
      <c r="AB41" s="160"/>
      <c r="AC41" s="160"/>
      <c r="AD41" s="160"/>
      <c r="AE41" s="160"/>
      <c r="AF41" s="185" t="s">
        <v>167</v>
      </c>
      <c r="AG41" s="185"/>
      <c r="AH41" s="202"/>
      <c r="AI41" s="203"/>
      <c r="AK41" s="96"/>
      <c r="AL41" s="96"/>
      <c r="AM41" s="96"/>
      <c r="AN41" s="96"/>
      <c r="AO41" s="84"/>
      <c r="AP41" s="84"/>
    </row>
    <row r="42" spans="1:46" s="8" customFormat="1" ht="54" customHeight="1" x14ac:dyDescent="0.3">
      <c r="A42" s="34"/>
      <c r="B42" s="51"/>
      <c r="C42" s="155" t="s">
        <v>159</v>
      </c>
      <c r="D42" s="156"/>
      <c r="E42" s="156"/>
      <c r="F42" s="156"/>
      <c r="G42" s="156"/>
      <c r="H42" s="156"/>
      <c r="I42" s="156"/>
      <c r="J42" s="185" t="s">
        <v>165</v>
      </c>
      <c r="K42" s="185"/>
      <c r="L42" s="185"/>
      <c r="M42" s="197"/>
      <c r="N42" s="155" t="s">
        <v>84</v>
      </c>
      <c r="O42" s="156"/>
      <c r="P42" s="156"/>
      <c r="Q42" s="156"/>
      <c r="R42" s="156"/>
      <c r="S42" s="156"/>
      <c r="T42" s="156"/>
      <c r="U42" s="185" t="s">
        <v>167</v>
      </c>
      <c r="V42" s="185"/>
      <c r="W42" s="200"/>
      <c r="X42" s="201"/>
      <c r="Y42" s="166" t="s">
        <v>150</v>
      </c>
      <c r="Z42" s="167"/>
      <c r="AA42" s="167"/>
      <c r="AB42" s="167"/>
      <c r="AC42" s="167"/>
      <c r="AD42" s="167"/>
      <c r="AE42" s="167"/>
      <c r="AF42" s="154" t="s">
        <v>167</v>
      </c>
      <c r="AG42" s="154"/>
      <c r="AH42" s="204"/>
      <c r="AI42" s="205"/>
      <c r="AK42" s="83" t="s">
        <v>148</v>
      </c>
      <c r="AL42" s="83"/>
      <c r="AM42" s="83"/>
      <c r="AN42" s="83"/>
      <c r="AO42" s="85"/>
      <c r="AP42" s="85"/>
    </row>
    <row r="43" spans="1:46" ht="54" customHeight="1" x14ac:dyDescent="0.3">
      <c r="A43" s="31"/>
      <c r="B43" s="52"/>
      <c r="C43" s="161" t="s">
        <v>82</v>
      </c>
      <c r="D43" s="162"/>
      <c r="E43" s="162"/>
      <c r="F43" s="162"/>
      <c r="G43" s="162"/>
      <c r="H43" s="162"/>
      <c r="I43" s="162"/>
      <c r="J43" s="154" t="s">
        <v>166</v>
      </c>
      <c r="K43" s="154"/>
      <c r="L43" s="154"/>
      <c r="M43" s="198"/>
      <c r="N43" s="166" t="s">
        <v>85</v>
      </c>
      <c r="O43" s="167"/>
      <c r="P43" s="167"/>
      <c r="Q43" s="167"/>
      <c r="R43" s="167"/>
      <c r="S43" s="167"/>
      <c r="T43" s="167"/>
      <c r="U43" s="154" t="s">
        <v>167</v>
      </c>
      <c r="V43" s="154"/>
      <c r="W43" s="204"/>
      <c r="X43" s="205"/>
      <c r="Y43" s="166" t="s">
        <v>88</v>
      </c>
      <c r="Z43" s="167"/>
      <c r="AA43" s="167"/>
      <c r="AB43" s="167"/>
      <c r="AC43" s="167"/>
      <c r="AD43" s="167"/>
      <c r="AE43" s="167"/>
      <c r="AF43" s="154">
        <v>0.5</v>
      </c>
      <c r="AG43" s="154"/>
      <c r="AH43" s="204"/>
      <c r="AI43" s="205"/>
      <c r="AJ43" s="8"/>
      <c r="AK43" s="83"/>
      <c r="AL43" s="83"/>
      <c r="AM43" s="83"/>
      <c r="AN43" s="83"/>
      <c r="AO43" s="85"/>
      <c r="AP43" s="85"/>
      <c r="AQ43" s="8"/>
      <c r="AR43" s="8"/>
    </row>
    <row r="44" spans="1:46" ht="54" customHeight="1" x14ac:dyDescent="0.3">
      <c r="A44" s="35"/>
      <c r="B44" s="53"/>
      <c r="C44" s="161" t="s">
        <v>155</v>
      </c>
      <c r="D44" s="162"/>
      <c r="E44" s="162"/>
      <c r="F44" s="162"/>
      <c r="G44" s="162"/>
      <c r="H44" s="162"/>
      <c r="I44" s="162"/>
      <c r="J44" s="154" t="s">
        <v>166</v>
      </c>
      <c r="K44" s="154"/>
      <c r="L44" s="154"/>
      <c r="M44" s="198"/>
      <c r="N44" s="166" t="s">
        <v>164</v>
      </c>
      <c r="O44" s="167"/>
      <c r="P44" s="167"/>
      <c r="Q44" s="167"/>
      <c r="R44" s="167"/>
      <c r="S44" s="167"/>
      <c r="T44" s="167"/>
      <c r="U44" s="154" t="s">
        <v>167</v>
      </c>
      <c r="V44" s="154"/>
      <c r="W44" s="204"/>
      <c r="X44" s="205"/>
      <c r="Y44" s="166" t="s">
        <v>89</v>
      </c>
      <c r="Z44" s="167"/>
      <c r="AA44" s="167"/>
      <c r="AB44" s="167"/>
      <c r="AC44" s="167"/>
      <c r="AD44" s="167"/>
      <c r="AE44" s="167"/>
      <c r="AF44" s="204" t="s">
        <v>168</v>
      </c>
      <c r="AG44" s="204"/>
      <c r="AH44" s="204"/>
      <c r="AI44" s="205"/>
      <c r="AJ44" s="7"/>
      <c r="AK44" s="56"/>
      <c r="AL44" s="56"/>
      <c r="AM44" s="56"/>
      <c r="AN44" s="56"/>
      <c r="AO44" s="56"/>
      <c r="AP44" s="56"/>
      <c r="AQ44" s="56"/>
      <c r="AR44" s="8"/>
    </row>
    <row r="45" spans="1:46" ht="54" customHeight="1" x14ac:dyDescent="0.3">
      <c r="A45" s="36"/>
      <c r="B45" s="54"/>
      <c r="C45" s="163" t="s">
        <v>83</v>
      </c>
      <c r="D45" s="164"/>
      <c r="E45" s="164"/>
      <c r="F45" s="164"/>
      <c r="G45" s="164"/>
      <c r="H45" s="164"/>
      <c r="I45" s="164"/>
      <c r="J45" s="196" t="s">
        <v>167</v>
      </c>
      <c r="K45" s="196"/>
      <c r="L45" s="196"/>
      <c r="M45" s="199"/>
      <c r="N45" s="157" t="s">
        <v>86</v>
      </c>
      <c r="O45" s="158"/>
      <c r="P45" s="158"/>
      <c r="Q45" s="158"/>
      <c r="R45" s="158"/>
      <c r="S45" s="158"/>
      <c r="T45" s="158"/>
      <c r="U45" s="196" t="s">
        <v>167</v>
      </c>
      <c r="V45" s="196"/>
      <c r="W45" s="92"/>
      <c r="X45" s="93"/>
      <c r="Y45" s="89" t="s">
        <v>154</v>
      </c>
      <c r="Z45" s="90"/>
      <c r="AA45" s="90"/>
      <c r="AB45" s="90"/>
      <c r="AC45" s="90"/>
      <c r="AD45" s="90"/>
      <c r="AE45" s="90"/>
      <c r="AF45" s="91">
        <v>5</v>
      </c>
      <c r="AG45" s="91"/>
      <c r="AH45" s="92"/>
      <c r="AI45" s="93"/>
      <c r="AJ45" s="55"/>
      <c r="AK45" s="56"/>
      <c r="AL45" s="56"/>
      <c r="AM45" s="8"/>
      <c r="AN45" s="8"/>
      <c r="AO45" s="8"/>
      <c r="AP45" s="8"/>
      <c r="AQ45" s="8"/>
      <c r="AR45" s="6"/>
      <c r="AS45" s="7"/>
      <c r="AT45" s="7"/>
    </row>
    <row r="46" spans="1:46" ht="54" customHeight="1" x14ac:dyDescent="0.3">
      <c r="A46" s="5"/>
      <c r="B46" s="32"/>
      <c r="C46" s="7"/>
      <c r="D46" s="7"/>
      <c r="E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</row>
    <row r="47" spans="1:46" s="5" customFormat="1" ht="37.799999999999997" customHeight="1" x14ac:dyDescent="0.3">
      <c r="A47" s="7"/>
      <c r="B47" s="33"/>
    </row>
    <row r="48" spans="1:46" s="5" customFormat="1" ht="37.799999999999997" customHeight="1" x14ac:dyDescent="0.3">
      <c r="A48" s="7"/>
      <c r="B48" s="33"/>
    </row>
    <row r="49" spans="1:46" s="5" customFormat="1" ht="37.799999999999997" customHeight="1" x14ac:dyDescent="0.3">
      <c r="A49" s="7"/>
      <c r="B49" s="33"/>
    </row>
    <row r="50" spans="1:46" ht="37.799999999999997" customHeight="1" x14ac:dyDescent="0.3">
      <c r="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</row>
    <row r="51" spans="1:46" ht="37.799999999999997" customHeight="1" x14ac:dyDescent="0.3">
      <c r="C51" s="7"/>
      <c r="D51" s="7"/>
      <c r="E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</row>
    <row r="52" spans="1:46" ht="37.799999999999997" customHeight="1" x14ac:dyDescent="0.3">
      <c r="C52" s="7"/>
      <c r="D52" s="7"/>
      <c r="E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46" ht="37.799999999999997" customHeight="1" x14ac:dyDescent="0.3">
      <c r="C53" s="7"/>
      <c r="D53" s="7"/>
      <c r="E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</row>
    <row r="54" spans="1:46" ht="37.799999999999997" customHeight="1" x14ac:dyDescent="0.3">
      <c r="C54" s="7"/>
      <c r="D54" s="7"/>
      <c r="E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</row>
    <row r="55" spans="1:46" ht="37.799999999999997" customHeight="1" x14ac:dyDescent="0.3">
      <c r="C55" s="7"/>
      <c r="D55" s="7"/>
      <c r="E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</row>
    <row r="56" spans="1:46" ht="37.799999999999997" customHeight="1" x14ac:dyDescent="0.3">
      <c r="C56" s="7"/>
      <c r="D56" s="7"/>
      <c r="E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46" ht="59.4" customHeight="1" x14ac:dyDescent="0.3">
      <c r="C57" s="7"/>
      <c r="D57" s="7"/>
      <c r="E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</row>
    <row r="58" spans="1:46" ht="59.4" customHeight="1" x14ac:dyDescent="0.3">
      <c r="C58" s="7"/>
      <c r="D58" s="7"/>
      <c r="E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</row>
    <row r="59" spans="1:46" ht="59.4" customHeight="1" x14ac:dyDescent="0.3">
      <c r="C59" s="7"/>
      <c r="D59" s="7"/>
      <c r="E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</row>
    <row r="60" spans="1:46" s="8" customFormat="1" ht="59.4" customHeight="1" x14ac:dyDescent="0.3"/>
    <row r="61" spans="1:46" s="8" customFormat="1" ht="59.4" customHeight="1" x14ac:dyDescent="0.3"/>
    <row r="62" spans="1:46" s="8" customFormat="1" ht="59.4" customHeight="1" x14ac:dyDescent="0.3"/>
    <row r="63" spans="1:46" s="8" customFormat="1" ht="59.4" customHeight="1" x14ac:dyDescent="0.3"/>
    <row r="64" spans="1:46" s="8" customFormat="1" ht="59.4" customHeight="1" x14ac:dyDescent="0.3"/>
    <row r="65" spans="1:46" ht="59.4" customHeight="1" x14ac:dyDescent="0.3">
      <c r="C65" s="7"/>
      <c r="D65" s="7"/>
      <c r="E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</row>
    <row r="66" spans="1:46" ht="59.4" customHeight="1" x14ac:dyDescent="0.3">
      <c r="A66" s="23">
        <f>IFERROR(IF(INDEX('preenchimento cartas'!#REF!,MATCH('carta de competição'!$AA$1,'preenchimento cartas'!$D:$D,0))="",0,INDEX('preenchimento cartas'!#REF!,MATCH('carta de competição'!$AA$1,'preenchimento cartas'!$D:$D,0))),0)</f>
        <v>0</v>
      </c>
      <c r="B66" s="41"/>
      <c r="C66" s="7"/>
      <c r="D66" s="7"/>
      <c r="E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</row>
    <row r="67" spans="1:46" ht="59.4" customHeight="1" x14ac:dyDescent="0.3">
      <c r="A67" s="23">
        <f>IFERROR(IF(INDEX('preenchimento cartas'!$B:$B,MATCH('carta de competição'!$AA$1,'preenchimento cartas'!$D:$D,0))="",0,INDEX('preenchimento cartas'!$B:$B,MATCH('carta de competição'!$AA$1,'preenchimento cartas'!$D:$D,0))),0)</f>
        <v>0</v>
      </c>
      <c r="B67" s="41"/>
      <c r="C67" s="7"/>
      <c r="D67" s="7"/>
      <c r="E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</row>
    <row r="68" spans="1:46" ht="59.4" customHeight="1" x14ac:dyDescent="0.3">
      <c r="A68" s="5"/>
      <c r="B68" s="32"/>
      <c r="C68" s="7"/>
      <c r="D68" s="7"/>
      <c r="E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</row>
    <row r="69" spans="1:46" s="5" customFormat="1" ht="59.4" customHeight="1" x14ac:dyDescent="0.3">
      <c r="A69" s="7"/>
      <c r="B69" s="33"/>
    </row>
    <row r="70" spans="1:46" s="5" customFormat="1" ht="59.4" customHeight="1" x14ac:dyDescent="0.3">
      <c r="A70" s="7"/>
      <c r="B70" s="33"/>
    </row>
    <row r="71" spans="1:46" s="5" customFormat="1" ht="59.4" customHeight="1" x14ac:dyDescent="0.3">
      <c r="A71" s="7"/>
      <c r="B71" s="33"/>
    </row>
    <row r="72" spans="1:46" ht="41.4" customHeight="1" x14ac:dyDescent="0.3">
      <c r="C72" s="7"/>
      <c r="D72" s="7"/>
      <c r="E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</row>
    <row r="73" spans="1:46" ht="41.4" customHeight="1" x14ac:dyDescent="0.3">
      <c r="C73" s="7"/>
      <c r="D73" s="7"/>
      <c r="E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</row>
    <row r="74" spans="1:46" ht="41.4" customHeight="1" x14ac:dyDescent="0.3">
      <c r="C74" s="7"/>
      <c r="D74" s="7"/>
      <c r="E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</row>
    <row r="75" spans="1:46" ht="41.4" customHeight="1" x14ac:dyDescent="0.3">
      <c r="C75" s="7"/>
      <c r="D75" s="7"/>
      <c r="E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</row>
    <row r="76" spans="1:46" ht="41.4" customHeight="1" x14ac:dyDescent="0.3">
      <c r="C76" s="7"/>
      <c r="D76" s="7"/>
      <c r="E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</row>
    <row r="77" spans="1:46" ht="41.4" customHeight="1" x14ac:dyDescent="0.3">
      <c r="C77" s="7"/>
      <c r="D77" s="7"/>
      <c r="E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</row>
    <row r="78" spans="1:46" ht="41.4" customHeight="1" x14ac:dyDescent="0.3">
      <c r="AE78" s="7"/>
      <c r="AF78" s="7"/>
      <c r="AS78" s="7"/>
      <c r="AT78" s="7"/>
    </row>
    <row r="79" spans="1:46" ht="41.4" customHeight="1" x14ac:dyDescent="0.3"/>
    <row r="80" spans="1:46" x14ac:dyDescent="0.3">
      <c r="AE80" s="7"/>
      <c r="AF80" s="7"/>
    </row>
  </sheetData>
  <sheetProtection algorithmName="SHA-512" hashValue="ici9U6toKQZmZnWUeefSH+KM5e+TlQ31V8jWOxTBdgwGUwKrzAn+cCfXskl/3Qp05pfIO37UPKjNe26I+j05zg==" saltValue="OmWqXnWpFqAhFgtV0Iii8w==" spinCount="100000" sheet="1" objects="1" scenarios="1" selectLockedCells="1"/>
  <mergeCells count="202">
    <mergeCell ref="N44:T44"/>
    <mergeCell ref="AD37:AE37"/>
    <mergeCell ref="AF37:AG37"/>
    <mergeCell ref="AH37:AI37"/>
    <mergeCell ref="J45:K45"/>
    <mergeCell ref="L42:M42"/>
    <mergeCell ref="L43:M43"/>
    <mergeCell ref="L44:M44"/>
    <mergeCell ref="L45:M45"/>
    <mergeCell ref="U42:V42"/>
    <mergeCell ref="W42:X42"/>
    <mergeCell ref="AF41:AG41"/>
    <mergeCell ref="AH41:AI41"/>
    <mergeCell ref="U43:V43"/>
    <mergeCell ref="W43:X43"/>
    <mergeCell ref="AF42:AG42"/>
    <mergeCell ref="AH42:AI42"/>
    <mergeCell ref="U44:V44"/>
    <mergeCell ref="W44:X44"/>
    <mergeCell ref="AF43:AG43"/>
    <mergeCell ref="AH43:AI43"/>
    <mergeCell ref="U45:V45"/>
    <mergeCell ref="W45:X45"/>
    <mergeCell ref="AF44:AG44"/>
    <mergeCell ref="AH44:AI44"/>
    <mergeCell ref="O36:P36"/>
    <mergeCell ref="Q39:R39"/>
    <mergeCell ref="Q40:R40"/>
    <mergeCell ref="Q34:R34"/>
    <mergeCell ref="Q36:R36"/>
    <mergeCell ref="Q38:R38"/>
    <mergeCell ref="K35:L35"/>
    <mergeCell ref="O35:P35"/>
    <mergeCell ref="AL4:AN4"/>
    <mergeCell ref="AL5:AN7"/>
    <mergeCell ref="I7:AA7"/>
    <mergeCell ref="AB4:AK4"/>
    <mergeCell ref="AB5:AK5"/>
    <mergeCell ref="C5:M6"/>
    <mergeCell ref="Y5:AA5"/>
    <mergeCell ref="P4:X4"/>
    <mergeCell ref="P5:X5"/>
    <mergeCell ref="AB7:AD7"/>
    <mergeCell ref="C7:H7"/>
    <mergeCell ref="AE7:AK7"/>
    <mergeCell ref="C37:H37"/>
    <mergeCell ref="T37:Y37"/>
    <mergeCell ref="Z37:AA37"/>
    <mergeCell ref="AB37:AC37"/>
    <mergeCell ref="AM18:AO18"/>
    <mergeCell ref="AF34:AG34"/>
    <mergeCell ref="AH34:AI34"/>
    <mergeCell ref="AF35:AG35"/>
    <mergeCell ref="AH35:AI35"/>
    <mergeCell ref="AF36:AG36"/>
    <mergeCell ref="AH36:AI36"/>
    <mergeCell ref="AB38:AC38"/>
    <mergeCell ref="AD38:AE38"/>
    <mergeCell ref="AF38:AG38"/>
    <mergeCell ref="AH38:AI38"/>
    <mergeCell ref="AL19:AP24"/>
    <mergeCell ref="AO34:AP34"/>
    <mergeCell ref="AO35:AP35"/>
    <mergeCell ref="AO36:AP36"/>
    <mergeCell ref="AO37:AP37"/>
    <mergeCell ref="AO38:AP38"/>
    <mergeCell ref="AB34:AC34"/>
    <mergeCell ref="AD34:AE34"/>
    <mergeCell ref="AB35:AC35"/>
    <mergeCell ref="AD35:AE35"/>
    <mergeCell ref="AB36:AC36"/>
    <mergeCell ref="AD36:AE36"/>
    <mergeCell ref="AK34:AN34"/>
    <mergeCell ref="J44:K44"/>
    <mergeCell ref="C42:I42"/>
    <mergeCell ref="N45:T45"/>
    <mergeCell ref="Y41:AE41"/>
    <mergeCell ref="K38:L38"/>
    <mergeCell ref="M38:N38"/>
    <mergeCell ref="O38:P38"/>
    <mergeCell ref="K39:L39"/>
    <mergeCell ref="M39:N39"/>
    <mergeCell ref="O39:P39"/>
    <mergeCell ref="K40:L40"/>
    <mergeCell ref="M40:N40"/>
    <mergeCell ref="O40:P40"/>
    <mergeCell ref="C43:I43"/>
    <mergeCell ref="C44:I44"/>
    <mergeCell ref="C45:I45"/>
    <mergeCell ref="Y42:AE42"/>
    <mergeCell ref="Y43:AE43"/>
    <mergeCell ref="Y44:AE44"/>
    <mergeCell ref="I38:J38"/>
    <mergeCell ref="J42:K42"/>
    <mergeCell ref="J43:K43"/>
    <mergeCell ref="N42:T42"/>
    <mergeCell ref="N43:T43"/>
    <mergeCell ref="AH18:AJ18"/>
    <mergeCell ref="C19:G24"/>
    <mergeCell ref="H19:L24"/>
    <mergeCell ref="M19:Q24"/>
    <mergeCell ref="R19:V24"/>
    <mergeCell ref="W19:AA24"/>
    <mergeCell ref="AB19:AF24"/>
    <mergeCell ref="AG19:AK24"/>
    <mergeCell ref="I39:J39"/>
    <mergeCell ref="T39:Y39"/>
    <mergeCell ref="Z39:AA39"/>
    <mergeCell ref="AB39:AC39"/>
    <mergeCell ref="AD39:AE39"/>
    <mergeCell ref="T38:Y38"/>
    <mergeCell ref="Z38:AA38"/>
    <mergeCell ref="X26:Z26"/>
    <mergeCell ref="I34:J34"/>
    <mergeCell ref="I35:J35"/>
    <mergeCell ref="I36:J36"/>
    <mergeCell ref="T34:Y35"/>
    <mergeCell ref="Z34:AA34"/>
    <mergeCell ref="Z35:AA35"/>
    <mergeCell ref="T36:Y36"/>
    <mergeCell ref="Z36:AA36"/>
    <mergeCell ref="C39:H39"/>
    <mergeCell ref="C40:H40"/>
    <mergeCell ref="AC26:AE26"/>
    <mergeCell ref="AH26:AJ26"/>
    <mergeCell ref="AM26:AO26"/>
    <mergeCell ref="AB27:AF32"/>
    <mergeCell ref="AG27:AK32"/>
    <mergeCell ref="AL27:AP32"/>
    <mergeCell ref="C27:G32"/>
    <mergeCell ref="H27:L32"/>
    <mergeCell ref="M27:Q32"/>
    <mergeCell ref="R27:V32"/>
    <mergeCell ref="W27:AA32"/>
    <mergeCell ref="D26:F26"/>
    <mergeCell ref="I26:K26"/>
    <mergeCell ref="AF39:AG39"/>
    <mergeCell ref="AH39:AI39"/>
    <mergeCell ref="K34:L34"/>
    <mergeCell ref="I40:J40"/>
    <mergeCell ref="AO39:AP39"/>
    <mergeCell ref="I37:J37"/>
    <mergeCell ref="K37:L37"/>
    <mergeCell ref="M37:N37"/>
    <mergeCell ref="O37:P37"/>
    <mergeCell ref="K14:AD15"/>
    <mergeCell ref="K13:AD13"/>
    <mergeCell ref="K12:AD12"/>
    <mergeCell ref="G10:J11"/>
    <mergeCell ref="G13:J15"/>
    <mergeCell ref="G12:J12"/>
    <mergeCell ref="C34:H35"/>
    <mergeCell ref="C36:H36"/>
    <mergeCell ref="C38:H38"/>
    <mergeCell ref="D18:F18"/>
    <mergeCell ref="I18:K18"/>
    <mergeCell ref="N18:P18"/>
    <mergeCell ref="S18:U18"/>
    <mergeCell ref="X18:Z18"/>
    <mergeCell ref="AC18:AE18"/>
    <mergeCell ref="Q37:R37"/>
    <mergeCell ref="N26:P26"/>
    <mergeCell ref="S26:U26"/>
    <mergeCell ref="M34:N34"/>
    <mergeCell ref="O34:P34"/>
    <mergeCell ref="M35:N35"/>
    <mergeCell ref="Q35:R35"/>
    <mergeCell ref="K36:L36"/>
    <mergeCell ref="M36:N36"/>
    <mergeCell ref="J2:Z2"/>
    <mergeCell ref="AA1:AC2"/>
    <mergeCell ref="N5:O5"/>
    <mergeCell ref="AF1:AP2"/>
    <mergeCell ref="C1:I2"/>
    <mergeCell ref="AO5:AP7"/>
    <mergeCell ref="AO4:AP4"/>
    <mergeCell ref="N4:O4"/>
    <mergeCell ref="Y4:AA4"/>
    <mergeCell ref="AK42:AN43"/>
    <mergeCell ref="AO40:AP41"/>
    <mergeCell ref="AO42:AP43"/>
    <mergeCell ref="C41:X41"/>
    <mergeCell ref="Y40:AI40"/>
    <mergeCell ref="Y45:AE45"/>
    <mergeCell ref="AF45:AG45"/>
    <mergeCell ref="AH45:AI45"/>
    <mergeCell ref="N3:AP3"/>
    <mergeCell ref="AK35:AN35"/>
    <mergeCell ref="AK36:AN36"/>
    <mergeCell ref="AK37:AN37"/>
    <mergeCell ref="AK38:AN38"/>
    <mergeCell ref="AK39:AN39"/>
    <mergeCell ref="AK40:AN41"/>
    <mergeCell ref="C10:D15"/>
    <mergeCell ref="AL14:AP15"/>
    <mergeCell ref="AL12:AP13"/>
    <mergeCell ref="E10:F11"/>
    <mergeCell ref="AE10:AF11"/>
    <mergeCell ref="E12:F15"/>
    <mergeCell ref="AE12:AF15"/>
    <mergeCell ref="C9:AF9"/>
    <mergeCell ref="K10:AD11"/>
  </mergeCells>
  <phoneticPr fontId="26" type="noConversion"/>
  <conditionalFormatting sqref="AE12 AL14">
    <cfRule type="expression" dxfId="6" priority="3">
      <formula>$AL$14&lt;&gt;$AE$12</formula>
    </cfRule>
  </conditionalFormatting>
  <conditionalFormatting sqref="C40:R40">
    <cfRule type="expression" dxfId="5" priority="1">
      <formula>$A$35="individual"</formula>
    </cfRule>
  </conditionalFormatting>
  <printOptions horizontalCentered="1"/>
  <pageMargins left="0" right="0" top="0" bottom="0" header="0.31496062992125984" footer="0.31496062992125984"/>
  <pageSetup paperSize="9" scale="34" orientation="landscape" horizontalDpi="4294967293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1124" yWindow="338" count="1">
        <x14:dataValidation type="list" allowBlank="1" showInputMessage="1" showErrorMessage="1" prompt="Selecionar de 1 a 25 a carta a imprimir" xr:uid="{257B121C-8791-4CDE-8F20-F4D23D9DA125}">
          <x14:formula1>
            <xm:f>dados!$B$2:$B$26</xm:f>
          </x14:formula1>
          <xm:sqref>AA1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61586-7D6E-4603-B79D-AC7EB5DBA50A}">
  <dimension ref="A1:BL33"/>
  <sheetViews>
    <sheetView showGridLines="0" showRowColHeaders="0" topLeftCell="D1" zoomScale="55" zoomScaleNormal="55" zoomScaleSheetLayoutView="70" workbookViewId="0">
      <pane xSplit="7" ySplit="8" topLeftCell="K9" activePane="bottomRight" state="frozen"/>
      <selection activeCell="D1" sqref="D1"/>
      <selection pane="topRight" activeCell="K1" sqref="K1"/>
      <selection pane="bottomLeft" activeCell="D9" sqref="D9"/>
      <selection pane="bottomRight" activeCell="T4" sqref="T4:AE4"/>
    </sheetView>
  </sheetViews>
  <sheetFormatPr defaultRowHeight="14.4" x14ac:dyDescent="0.3"/>
  <cols>
    <col min="1" max="1" width="18.5546875" style="1" hidden="1" customWidth="1"/>
    <col min="2" max="3" width="24.21875" style="1" hidden="1" customWidth="1"/>
    <col min="4" max="4" width="7.88671875" style="2" bestFit="1" customWidth="1"/>
    <col min="5" max="5" width="9.109375" style="1" customWidth="1"/>
    <col min="6" max="6" width="14.6640625" style="1" customWidth="1"/>
    <col min="7" max="7" width="16.88671875" style="1" customWidth="1"/>
    <col min="8" max="8" width="15.109375" style="1" customWidth="1"/>
    <col min="9" max="9" width="24.109375" style="1" customWidth="1"/>
    <col min="10" max="10" width="11.88671875" style="16" customWidth="1"/>
    <col min="11" max="11" width="12.77734375" style="15" bestFit="1" customWidth="1"/>
    <col min="12" max="12" width="5.77734375" style="15" customWidth="1"/>
    <col min="13" max="13" width="12.77734375" style="15" bestFit="1" customWidth="1"/>
    <col min="14" max="14" width="5.77734375" style="15" customWidth="1"/>
    <col min="15" max="15" width="12.77734375" style="15" bestFit="1" customWidth="1"/>
    <col min="16" max="16" width="5.77734375" style="15" customWidth="1"/>
    <col min="17" max="17" width="12.77734375" style="15" bestFit="1" customWidth="1"/>
    <col min="18" max="18" width="5.77734375" style="15" customWidth="1"/>
    <col min="19" max="19" width="12.77734375" style="15" bestFit="1" customWidth="1"/>
    <col min="20" max="20" width="5.77734375" style="15" customWidth="1"/>
    <col min="21" max="21" width="12.77734375" style="15" bestFit="1" customWidth="1"/>
    <col min="22" max="22" width="5.77734375" style="15" customWidth="1"/>
    <col min="23" max="23" width="12.77734375" style="15" bestFit="1" customWidth="1"/>
    <col min="24" max="24" width="5.77734375" style="15" customWidth="1"/>
    <col min="25" max="25" width="12.77734375" style="15" bestFit="1" customWidth="1"/>
    <col min="26" max="26" width="5.77734375" style="15" customWidth="1"/>
    <col min="27" max="27" width="12.77734375" style="15" bestFit="1" customWidth="1"/>
    <col min="28" max="28" width="5.77734375" style="15" customWidth="1"/>
    <col min="29" max="29" width="12.77734375" style="15" bestFit="1" customWidth="1"/>
    <col min="30" max="30" width="5.77734375" style="15" customWidth="1"/>
    <col min="31" max="31" width="12.77734375" style="15" bestFit="1" customWidth="1"/>
    <col min="32" max="32" width="5.77734375" style="15" customWidth="1"/>
    <col min="33" max="33" width="12.77734375" style="15" bestFit="1" customWidth="1"/>
    <col min="34" max="34" width="5.77734375" style="15" customWidth="1"/>
    <col min="35" max="35" width="12.77734375" style="15" bestFit="1" customWidth="1"/>
    <col min="36" max="36" width="5.77734375" style="15" customWidth="1"/>
    <col min="37" max="37" width="12.77734375" style="15" bestFit="1" customWidth="1"/>
    <col min="38" max="38" width="5.77734375" style="15" customWidth="1"/>
    <col min="39" max="39" width="12.77734375" style="15" bestFit="1" customWidth="1"/>
    <col min="40" max="40" width="5.77734375" style="15" customWidth="1"/>
    <col min="41" max="41" width="12.77734375" style="15" bestFit="1" customWidth="1"/>
    <col min="42" max="42" width="5.77734375" style="15" customWidth="1"/>
    <col min="43" max="16384" width="8.88671875" style="1"/>
  </cols>
  <sheetData>
    <row r="1" spans="1:64" ht="48.6" customHeight="1" x14ac:dyDescent="0.3">
      <c r="D1" s="217" t="s">
        <v>47</v>
      </c>
      <c r="E1" s="217"/>
      <c r="F1" s="217"/>
      <c r="G1" s="217"/>
      <c r="H1" s="217"/>
      <c r="I1" s="217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R1" s="213" t="s">
        <v>5</v>
      </c>
      <c r="AS1" s="213"/>
      <c r="AT1" s="213"/>
      <c r="AU1" s="213"/>
      <c r="AV1" s="213"/>
      <c r="AW1" s="213"/>
      <c r="AX1" s="213"/>
      <c r="AY1" s="213"/>
    </row>
    <row r="2" spans="1:64" ht="39" customHeight="1" x14ac:dyDescent="0.3">
      <c r="D2" s="217"/>
      <c r="E2" s="217"/>
      <c r="F2" s="217"/>
      <c r="G2" s="217"/>
      <c r="H2" s="217"/>
      <c r="I2" s="21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211" t="s">
        <v>170</v>
      </c>
      <c r="AS2" s="211"/>
      <c r="AT2" s="211"/>
      <c r="AU2" s="211"/>
      <c r="AV2" s="211"/>
      <c r="AW2" s="211"/>
      <c r="AX2" s="211"/>
      <c r="AY2" s="211"/>
    </row>
    <row r="3" spans="1:64" s="9" customFormat="1" ht="45.6" customHeight="1" x14ac:dyDescent="0.3">
      <c r="D3" s="21"/>
      <c r="E3" s="10"/>
      <c r="F3" s="10"/>
      <c r="G3" s="10"/>
      <c r="Q3" s="226" t="s">
        <v>80</v>
      </c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R3" s="211"/>
      <c r="AS3" s="211"/>
      <c r="AT3" s="211"/>
      <c r="AU3" s="211"/>
      <c r="AV3" s="211"/>
      <c r="AW3" s="211"/>
      <c r="AX3" s="211"/>
      <c r="AY3" s="211"/>
      <c r="BL3" s="206" t="s">
        <v>10</v>
      </c>
    </row>
    <row r="4" spans="1:64" s="11" customFormat="1" ht="36.6" customHeight="1" x14ac:dyDescent="0.3">
      <c r="Q4" s="229" t="s">
        <v>9</v>
      </c>
      <c r="R4" s="229"/>
      <c r="S4" s="229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31" t="s">
        <v>11</v>
      </c>
      <c r="AG4" s="231"/>
      <c r="AH4" s="227"/>
      <c r="AI4" s="227"/>
      <c r="AJ4" s="227"/>
      <c r="AK4" s="227"/>
      <c r="AL4" s="227"/>
      <c r="AM4" s="227"/>
      <c r="AN4" s="227"/>
      <c r="AO4" s="227"/>
      <c r="AP4" s="227"/>
      <c r="AR4" s="211"/>
      <c r="AS4" s="211"/>
      <c r="AT4" s="211"/>
      <c r="AU4" s="211"/>
      <c r="AV4" s="211"/>
      <c r="AW4" s="211"/>
      <c r="AX4" s="211"/>
      <c r="AY4" s="211"/>
      <c r="BL4" s="206"/>
    </row>
    <row r="5" spans="1:64" s="11" customFormat="1" ht="36.6" customHeight="1" x14ac:dyDescent="0.3">
      <c r="Q5" s="230" t="s">
        <v>15</v>
      </c>
      <c r="R5" s="230"/>
      <c r="S5" s="230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32" t="s">
        <v>13</v>
      </c>
      <c r="AG5" s="232"/>
      <c r="AH5" s="228"/>
      <c r="AI5" s="228"/>
      <c r="AJ5" s="228"/>
      <c r="AK5" s="228"/>
      <c r="AL5" s="228"/>
      <c r="AM5" s="228"/>
      <c r="AN5" s="228"/>
      <c r="AO5" s="228"/>
      <c r="AP5" s="228"/>
      <c r="AR5" s="211"/>
      <c r="AS5" s="211"/>
      <c r="AT5" s="211"/>
      <c r="AU5" s="211"/>
      <c r="AV5" s="211"/>
      <c r="AW5" s="211"/>
      <c r="AX5" s="211"/>
      <c r="AY5" s="211"/>
      <c r="BL5" s="206"/>
    </row>
    <row r="6" spans="1:64" s="2" customFormat="1" ht="18" customHeight="1" x14ac:dyDescent="0.3">
      <c r="D6" s="214" t="s">
        <v>49</v>
      </c>
      <c r="E6" s="214"/>
      <c r="F6" s="214"/>
      <c r="G6" s="214"/>
      <c r="H6" s="214"/>
      <c r="I6" s="2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R6" s="211"/>
      <c r="AS6" s="211"/>
      <c r="AT6" s="211"/>
      <c r="AU6" s="211"/>
      <c r="AV6" s="211"/>
      <c r="AW6" s="211"/>
      <c r="AX6" s="211"/>
      <c r="AY6" s="211"/>
    </row>
    <row r="7" spans="1:64" s="13" customFormat="1" ht="25.8" customHeight="1" x14ac:dyDescent="0.3">
      <c r="D7" s="215" t="s">
        <v>46</v>
      </c>
      <c r="E7" s="215" t="s">
        <v>12</v>
      </c>
      <c r="F7" s="215" t="s">
        <v>0</v>
      </c>
      <c r="G7" s="215" t="s">
        <v>120</v>
      </c>
      <c r="H7" s="220" t="s">
        <v>4</v>
      </c>
      <c r="I7" s="221"/>
      <c r="J7" s="224" t="s">
        <v>50</v>
      </c>
      <c r="K7" s="212" t="s">
        <v>67</v>
      </c>
      <c r="L7" s="212"/>
      <c r="M7" s="212" t="s">
        <v>68</v>
      </c>
      <c r="N7" s="212"/>
      <c r="O7" s="212" t="s">
        <v>69</v>
      </c>
      <c r="P7" s="212"/>
      <c r="Q7" s="212" t="s">
        <v>70</v>
      </c>
      <c r="R7" s="212"/>
      <c r="S7" s="212" t="s">
        <v>71</v>
      </c>
      <c r="T7" s="212"/>
      <c r="U7" s="212" t="s">
        <v>72</v>
      </c>
      <c r="V7" s="212"/>
      <c r="W7" s="212" t="s">
        <v>73</v>
      </c>
      <c r="X7" s="212"/>
      <c r="Y7" s="212" t="s">
        <v>74</v>
      </c>
      <c r="Z7" s="212"/>
      <c r="AA7" s="212" t="s">
        <v>75</v>
      </c>
      <c r="AB7" s="212"/>
      <c r="AC7" s="212" t="s">
        <v>76</v>
      </c>
      <c r="AD7" s="212"/>
      <c r="AE7" s="212" t="s">
        <v>77</v>
      </c>
      <c r="AF7" s="212"/>
      <c r="AG7" s="212" t="s">
        <v>78</v>
      </c>
      <c r="AH7" s="212"/>
      <c r="AI7" s="212" t="s">
        <v>79</v>
      </c>
      <c r="AJ7" s="212"/>
      <c r="AK7" s="212" t="s">
        <v>145</v>
      </c>
      <c r="AL7" s="212"/>
      <c r="AM7" s="212" t="s">
        <v>146</v>
      </c>
      <c r="AN7" s="212"/>
      <c r="AO7" s="212" t="s">
        <v>147</v>
      </c>
      <c r="AP7" s="212"/>
      <c r="AR7" s="211"/>
      <c r="AS7" s="211"/>
      <c r="AT7" s="211"/>
      <c r="AU7" s="211"/>
      <c r="AV7" s="211"/>
      <c r="AW7" s="211"/>
      <c r="AX7" s="211"/>
      <c r="AY7" s="211"/>
    </row>
    <row r="8" spans="1:64" s="13" customFormat="1" ht="22.8" customHeight="1" x14ac:dyDescent="0.3">
      <c r="D8" s="216"/>
      <c r="E8" s="216"/>
      <c r="F8" s="216"/>
      <c r="G8" s="216"/>
      <c r="H8" s="222"/>
      <c r="I8" s="223"/>
      <c r="J8" s="225"/>
      <c r="K8" s="28" t="s">
        <v>63</v>
      </c>
      <c r="L8" s="28" t="s">
        <v>64</v>
      </c>
      <c r="M8" s="28" t="s">
        <v>63</v>
      </c>
      <c r="N8" s="28" t="s">
        <v>64</v>
      </c>
      <c r="O8" s="28" t="s">
        <v>63</v>
      </c>
      <c r="P8" s="28" t="s">
        <v>64</v>
      </c>
      <c r="Q8" s="28" t="s">
        <v>63</v>
      </c>
      <c r="R8" s="28" t="s">
        <v>64</v>
      </c>
      <c r="S8" s="28" t="s">
        <v>63</v>
      </c>
      <c r="T8" s="28" t="s">
        <v>64</v>
      </c>
      <c r="U8" s="28" t="s">
        <v>63</v>
      </c>
      <c r="V8" s="28" t="s">
        <v>64</v>
      </c>
      <c r="W8" s="28" t="s">
        <v>63</v>
      </c>
      <c r="X8" s="28" t="s">
        <v>64</v>
      </c>
      <c r="Y8" s="28" t="s">
        <v>63</v>
      </c>
      <c r="Z8" s="28" t="s">
        <v>64</v>
      </c>
      <c r="AA8" s="28" t="s">
        <v>63</v>
      </c>
      <c r="AB8" s="28" t="s">
        <v>64</v>
      </c>
      <c r="AC8" s="28" t="s">
        <v>63</v>
      </c>
      <c r="AD8" s="28" t="s">
        <v>64</v>
      </c>
      <c r="AE8" s="28" t="s">
        <v>63</v>
      </c>
      <c r="AF8" s="28" t="s">
        <v>64</v>
      </c>
      <c r="AG8" s="28" t="s">
        <v>63</v>
      </c>
      <c r="AH8" s="28" t="s">
        <v>64</v>
      </c>
      <c r="AI8" s="28" t="s">
        <v>63</v>
      </c>
      <c r="AJ8" s="28" t="s">
        <v>64</v>
      </c>
      <c r="AK8" s="28" t="s">
        <v>63</v>
      </c>
      <c r="AL8" s="28" t="s">
        <v>64</v>
      </c>
      <c r="AM8" s="28" t="s">
        <v>63</v>
      </c>
      <c r="AN8" s="28" t="s">
        <v>64</v>
      </c>
      <c r="AO8" s="28" t="s">
        <v>63</v>
      </c>
      <c r="AP8" s="28" t="s">
        <v>64</v>
      </c>
      <c r="AR8" s="20"/>
      <c r="AS8" s="20"/>
      <c r="AT8" s="20"/>
      <c r="AU8" s="20"/>
      <c r="AV8" s="20"/>
      <c r="AW8" s="20"/>
      <c r="AX8" s="20"/>
      <c r="AY8" s="20"/>
    </row>
    <row r="9" spans="1:64" s="12" customFormat="1" ht="60.6" customHeight="1" x14ac:dyDescent="0.3">
      <c r="A9" s="12" t="str">
        <f t="shared" ref="A9:A33" si="0">J9&amp;B9</f>
        <v/>
      </c>
      <c r="B9" s="12" t="str">
        <f>IFERROR(INDEX(dados!$H$2:$H$6,MATCH('preenchimento cartas'!G9,competição,0)),"")</f>
        <v/>
      </c>
      <c r="C9" s="12" t="str">
        <f>IFERROR(IF(J9&lt;&gt;"","opçãoA",""),"")</f>
        <v/>
      </c>
      <c r="D9" s="64">
        <v>1</v>
      </c>
      <c r="E9" s="67"/>
      <c r="F9" s="67"/>
      <c r="G9" s="61"/>
      <c r="H9" s="218"/>
      <c r="I9" s="219"/>
      <c r="J9" s="57"/>
      <c r="K9" s="70"/>
      <c r="L9" s="71"/>
      <c r="M9" s="70"/>
      <c r="N9" s="71"/>
      <c r="O9" s="70"/>
      <c r="P9" s="71"/>
      <c r="Q9" s="70"/>
      <c r="R9" s="71"/>
      <c r="S9" s="70"/>
      <c r="T9" s="71"/>
      <c r="U9" s="70"/>
      <c r="V9" s="71"/>
      <c r="W9" s="70"/>
      <c r="X9" s="71"/>
      <c r="Y9" s="70"/>
      <c r="Z9" s="71"/>
      <c r="AA9" s="70"/>
      <c r="AB9" s="71"/>
      <c r="AC9" s="70"/>
      <c r="AD9" s="71"/>
      <c r="AE9" s="70"/>
      <c r="AF9" s="71"/>
      <c r="AG9" s="70"/>
      <c r="AH9" s="71"/>
      <c r="AI9" s="70"/>
      <c r="AJ9" s="71"/>
      <c r="AK9" s="70"/>
      <c r="AL9" s="71"/>
      <c r="AM9" s="70"/>
      <c r="AN9" s="71"/>
      <c r="AO9" s="70"/>
      <c r="AP9" s="72"/>
    </row>
    <row r="10" spans="1:64" s="12" customFormat="1" ht="60.6" customHeight="1" x14ac:dyDescent="0.3">
      <c r="A10" s="12" t="str">
        <f t="shared" si="0"/>
        <v/>
      </c>
      <c r="B10" s="12" t="str">
        <f>IFERROR(INDEX(dados!$H$2:$H$6,MATCH('preenchimento cartas'!G10,competição,0)),"")</f>
        <v/>
      </c>
      <c r="C10" s="12" t="str">
        <f t="shared" ref="C10:C33" si="1">IFERROR(IF(J10&lt;&gt;"","opçãoA",""),"")</f>
        <v/>
      </c>
      <c r="D10" s="65">
        <v>2</v>
      </c>
      <c r="E10" s="68"/>
      <c r="F10" s="68"/>
      <c r="G10" s="62"/>
      <c r="H10" s="207"/>
      <c r="I10" s="208"/>
      <c r="J10" s="58"/>
      <c r="K10" s="73"/>
      <c r="L10" s="74"/>
      <c r="M10" s="73"/>
      <c r="N10" s="74"/>
      <c r="O10" s="73"/>
      <c r="P10" s="74"/>
      <c r="Q10" s="73"/>
      <c r="R10" s="74"/>
      <c r="S10" s="73"/>
      <c r="T10" s="74"/>
      <c r="U10" s="73"/>
      <c r="V10" s="74"/>
      <c r="W10" s="73"/>
      <c r="X10" s="74"/>
      <c r="Y10" s="73"/>
      <c r="Z10" s="74"/>
      <c r="AA10" s="73"/>
      <c r="AB10" s="74"/>
      <c r="AC10" s="73"/>
      <c r="AD10" s="74"/>
      <c r="AE10" s="73"/>
      <c r="AF10" s="74"/>
      <c r="AG10" s="73"/>
      <c r="AH10" s="74"/>
      <c r="AI10" s="73"/>
      <c r="AJ10" s="74"/>
      <c r="AK10" s="73"/>
      <c r="AL10" s="74"/>
      <c r="AM10" s="73"/>
      <c r="AN10" s="74"/>
      <c r="AO10" s="73"/>
      <c r="AP10" s="75"/>
    </row>
    <row r="11" spans="1:64" s="12" customFormat="1" ht="60.6" customHeight="1" x14ac:dyDescent="0.3">
      <c r="A11" s="12" t="str">
        <f t="shared" si="0"/>
        <v/>
      </c>
      <c r="B11" s="12" t="str">
        <f>IFERROR(INDEX(dados!$H$2:$H$6,MATCH('preenchimento cartas'!G11,competição,0)),"")</f>
        <v/>
      </c>
      <c r="C11" s="12" t="str">
        <f t="shared" si="1"/>
        <v/>
      </c>
      <c r="D11" s="65">
        <v>3</v>
      </c>
      <c r="E11" s="68"/>
      <c r="F11" s="68"/>
      <c r="G11" s="62"/>
      <c r="H11" s="207"/>
      <c r="I11" s="208"/>
      <c r="J11" s="58"/>
      <c r="K11" s="73"/>
      <c r="L11" s="74"/>
      <c r="M11" s="73"/>
      <c r="N11" s="74"/>
      <c r="O11" s="73"/>
      <c r="P11" s="74"/>
      <c r="Q11" s="73"/>
      <c r="R11" s="74"/>
      <c r="S11" s="73"/>
      <c r="T11" s="74"/>
      <c r="U11" s="73"/>
      <c r="V11" s="74"/>
      <c r="W11" s="73"/>
      <c r="X11" s="74"/>
      <c r="Y11" s="73"/>
      <c r="Z11" s="74"/>
      <c r="AA11" s="73"/>
      <c r="AB11" s="74"/>
      <c r="AC11" s="73"/>
      <c r="AD11" s="74"/>
      <c r="AE11" s="73"/>
      <c r="AF11" s="74"/>
      <c r="AG11" s="73"/>
      <c r="AH11" s="74"/>
      <c r="AI11" s="73"/>
      <c r="AJ11" s="74"/>
      <c r="AK11" s="73"/>
      <c r="AL11" s="74"/>
      <c r="AM11" s="73"/>
      <c r="AN11" s="74"/>
      <c r="AO11" s="73"/>
      <c r="AP11" s="75"/>
    </row>
    <row r="12" spans="1:64" s="12" customFormat="1" ht="60.6" customHeight="1" x14ac:dyDescent="0.3">
      <c r="A12" s="12" t="str">
        <f t="shared" si="0"/>
        <v/>
      </c>
      <c r="B12" s="12" t="str">
        <f>IFERROR(INDEX(dados!$H$2:$H$6,MATCH('preenchimento cartas'!G12,competição,0)),"")</f>
        <v/>
      </c>
      <c r="C12" s="12" t="str">
        <f t="shared" si="1"/>
        <v/>
      </c>
      <c r="D12" s="65">
        <v>4</v>
      </c>
      <c r="E12" s="68"/>
      <c r="F12" s="68"/>
      <c r="G12" s="62"/>
      <c r="H12" s="207"/>
      <c r="I12" s="208"/>
      <c r="J12" s="58"/>
      <c r="K12" s="73"/>
      <c r="L12" s="74"/>
      <c r="M12" s="73"/>
      <c r="N12" s="74"/>
      <c r="O12" s="73"/>
      <c r="P12" s="74"/>
      <c r="Q12" s="73"/>
      <c r="R12" s="74"/>
      <c r="S12" s="73"/>
      <c r="T12" s="74"/>
      <c r="U12" s="73"/>
      <c r="V12" s="74"/>
      <c r="W12" s="73"/>
      <c r="X12" s="74"/>
      <c r="Y12" s="73"/>
      <c r="Z12" s="74"/>
      <c r="AA12" s="73"/>
      <c r="AB12" s="74"/>
      <c r="AC12" s="73"/>
      <c r="AD12" s="74"/>
      <c r="AE12" s="73"/>
      <c r="AF12" s="74"/>
      <c r="AG12" s="73"/>
      <c r="AH12" s="74"/>
      <c r="AI12" s="73"/>
      <c r="AJ12" s="74"/>
      <c r="AK12" s="73"/>
      <c r="AL12" s="74"/>
      <c r="AM12" s="73"/>
      <c r="AN12" s="74"/>
      <c r="AO12" s="73"/>
      <c r="AP12" s="75"/>
    </row>
    <row r="13" spans="1:64" s="12" customFormat="1" ht="60.6" customHeight="1" x14ac:dyDescent="0.3">
      <c r="A13" s="12" t="str">
        <f t="shared" si="0"/>
        <v/>
      </c>
      <c r="B13" s="12" t="str">
        <f>IFERROR(INDEX(dados!$H$2:$H$6,MATCH('preenchimento cartas'!G13,competição,0)),"")</f>
        <v/>
      </c>
      <c r="C13" s="12" t="str">
        <f t="shared" si="1"/>
        <v/>
      </c>
      <c r="D13" s="65">
        <v>5</v>
      </c>
      <c r="E13" s="68"/>
      <c r="F13" s="68"/>
      <c r="G13" s="62"/>
      <c r="H13" s="207"/>
      <c r="I13" s="208"/>
      <c r="J13" s="59"/>
      <c r="K13" s="76"/>
      <c r="L13" s="77"/>
      <c r="M13" s="76"/>
      <c r="N13" s="77"/>
      <c r="O13" s="76"/>
      <c r="P13" s="77"/>
      <c r="Q13" s="76"/>
      <c r="R13" s="77"/>
      <c r="S13" s="76"/>
      <c r="T13" s="77"/>
      <c r="U13" s="76"/>
      <c r="V13" s="77"/>
      <c r="W13" s="76"/>
      <c r="X13" s="77"/>
      <c r="Y13" s="76"/>
      <c r="Z13" s="77"/>
      <c r="AA13" s="76"/>
      <c r="AB13" s="77"/>
      <c r="AC13" s="76"/>
      <c r="AD13" s="77"/>
      <c r="AE13" s="76"/>
      <c r="AF13" s="77"/>
      <c r="AG13" s="76"/>
      <c r="AH13" s="77"/>
      <c r="AI13" s="76"/>
      <c r="AJ13" s="77"/>
      <c r="AK13" s="76"/>
      <c r="AL13" s="77"/>
      <c r="AM13" s="76"/>
      <c r="AN13" s="77"/>
      <c r="AO13" s="76"/>
      <c r="AP13" s="78"/>
    </row>
    <row r="14" spans="1:64" s="12" customFormat="1" ht="60.6" customHeight="1" x14ac:dyDescent="0.3">
      <c r="A14" s="12" t="str">
        <f t="shared" si="0"/>
        <v/>
      </c>
      <c r="B14" s="12" t="str">
        <f>IFERROR(INDEX(dados!$H$2:$H$6,MATCH('preenchimento cartas'!G14,competição,0)),"")</f>
        <v/>
      </c>
      <c r="C14" s="12" t="str">
        <f t="shared" si="1"/>
        <v/>
      </c>
      <c r="D14" s="65">
        <v>6</v>
      </c>
      <c r="E14" s="68"/>
      <c r="F14" s="68"/>
      <c r="G14" s="62"/>
      <c r="H14" s="207"/>
      <c r="I14" s="208"/>
      <c r="J14" s="59"/>
      <c r="K14" s="76"/>
      <c r="L14" s="77"/>
      <c r="M14" s="76"/>
      <c r="N14" s="77"/>
      <c r="O14" s="76"/>
      <c r="P14" s="77"/>
      <c r="Q14" s="76"/>
      <c r="R14" s="77"/>
      <c r="S14" s="76"/>
      <c r="T14" s="77"/>
      <c r="U14" s="76"/>
      <c r="V14" s="77"/>
      <c r="W14" s="76"/>
      <c r="X14" s="77"/>
      <c r="Y14" s="76"/>
      <c r="Z14" s="77"/>
      <c r="AA14" s="76"/>
      <c r="AB14" s="77"/>
      <c r="AC14" s="76"/>
      <c r="AD14" s="77"/>
      <c r="AE14" s="76"/>
      <c r="AF14" s="77"/>
      <c r="AG14" s="76"/>
      <c r="AH14" s="77"/>
      <c r="AI14" s="76"/>
      <c r="AJ14" s="77"/>
      <c r="AK14" s="76"/>
      <c r="AL14" s="77"/>
      <c r="AM14" s="76"/>
      <c r="AN14" s="77"/>
      <c r="AO14" s="76"/>
      <c r="AP14" s="78"/>
    </row>
    <row r="15" spans="1:64" s="12" customFormat="1" ht="60.6" customHeight="1" x14ac:dyDescent="0.3">
      <c r="A15" s="12" t="str">
        <f t="shared" si="0"/>
        <v/>
      </c>
      <c r="B15" s="12" t="str">
        <f>IFERROR(INDEX(dados!$H$2:$H$6,MATCH('preenchimento cartas'!G15,competição,0)),"")</f>
        <v/>
      </c>
      <c r="C15" s="12" t="str">
        <f t="shared" si="1"/>
        <v/>
      </c>
      <c r="D15" s="65">
        <v>7</v>
      </c>
      <c r="E15" s="68"/>
      <c r="F15" s="68"/>
      <c r="G15" s="62"/>
      <c r="H15" s="207"/>
      <c r="I15" s="208"/>
      <c r="J15" s="59"/>
      <c r="K15" s="76"/>
      <c r="L15" s="77"/>
      <c r="M15" s="76"/>
      <c r="N15" s="77"/>
      <c r="O15" s="76"/>
      <c r="P15" s="77"/>
      <c r="Q15" s="76"/>
      <c r="R15" s="77"/>
      <c r="S15" s="76"/>
      <c r="T15" s="77"/>
      <c r="U15" s="76"/>
      <c r="V15" s="77"/>
      <c r="W15" s="76"/>
      <c r="X15" s="77"/>
      <c r="Y15" s="76"/>
      <c r="Z15" s="77"/>
      <c r="AA15" s="76"/>
      <c r="AB15" s="77"/>
      <c r="AC15" s="76"/>
      <c r="AD15" s="77"/>
      <c r="AE15" s="76"/>
      <c r="AF15" s="77"/>
      <c r="AG15" s="76"/>
      <c r="AH15" s="77"/>
      <c r="AI15" s="76"/>
      <c r="AJ15" s="77"/>
      <c r="AK15" s="76"/>
      <c r="AL15" s="77"/>
      <c r="AM15" s="76"/>
      <c r="AN15" s="77"/>
      <c r="AO15" s="76"/>
      <c r="AP15" s="78"/>
    </row>
    <row r="16" spans="1:64" s="12" customFormat="1" ht="60.6" customHeight="1" x14ac:dyDescent="0.3">
      <c r="A16" s="12" t="str">
        <f t="shared" si="0"/>
        <v/>
      </c>
      <c r="B16" s="12" t="str">
        <f>IFERROR(INDEX(dados!$H$2:$H$6,MATCH('preenchimento cartas'!G16,competição,0)),"")</f>
        <v/>
      </c>
      <c r="C16" s="12" t="str">
        <f t="shared" si="1"/>
        <v/>
      </c>
      <c r="D16" s="65">
        <v>8</v>
      </c>
      <c r="E16" s="68"/>
      <c r="F16" s="68"/>
      <c r="G16" s="62"/>
      <c r="H16" s="207"/>
      <c r="I16" s="208"/>
      <c r="J16" s="59"/>
      <c r="K16" s="76"/>
      <c r="L16" s="77"/>
      <c r="M16" s="76"/>
      <c r="N16" s="77"/>
      <c r="O16" s="76"/>
      <c r="P16" s="77"/>
      <c r="Q16" s="76"/>
      <c r="R16" s="77"/>
      <c r="S16" s="76"/>
      <c r="T16" s="77"/>
      <c r="U16" s="76"/>
      <c r="V16" s="77"/>
      <c r="W16" s="76"/>
      <c r="X16" s="77"/>
      <c r="Y16" s="76"/>
      <c r="Z16" s="77"/>
      <c r="AA16" s="76"/>
      <c r="AB16" s="77"/>
      <c r="AC16" s="76"/>
      <c r="AD16" s="77"/>
      <c r="AE16" s="76"/>
      <c r="AF16" s="77"/>
      <c r="AG16" s="76"/>
      <c r="AH16" s="77"/>
      <c r="AI16" s="76"/>
      <c r="AJ16" s="77"/>
      <c r="AK16" s="76"/>
      <c r="AL16" s="77"/>
      <c r="AM16" s="76"/>
      <c r="AN16" s="77"/>
      <c r="AO16" s="76"/>
      <c r="AP16" s="78"/>
    </row>
    <row r="17" spans="1:42" s="12" customFormat="1" ht="60.6" customHeight="1" x14ac:dyDescent="0.3">
      <c r="A17" s="12" t="str">
        <f t="shared" si="0"/>
        <v/>
      </c>
      <c r="B17" s="12" t="str">
        <f>IFERROR(INDEX(dados!$H$2:$H$6,MATCH('preenchimento cartas'!G17,competição,0)),"")</f>
        <v/>
      </c>
      <c r="C17" s="12" t="str">
        <f t="shared" si="1"/>
        <v/>
      </c>
      <c r="D17" s="65">
        <v>9</v>
      </c>
      <c r="E17" s="68"/>
      <c r="F17" s="68"/>
      <c r="G17" s="62"/>
      <c r="H17" s="207"/>
      <c r="I17" s="208"/>
      <c r="J17" s="59"/>
      <c r="K17" s="76"/>
      <c r="L17" s="77"/>
      <c r="M17" s="76"/>
      <c r="N17" s="77"/>
      <c r="O17" s="76"/>
      <c r="P17" s="77"/>
      <c r="Q17" s="76"/>
      <c r="R17" s="77"/>
      <c r="S17" s="76"/>
      <c r="T17" s="77"/>
      <c r="U17" s="76"/>
      <c r="V17" s="77"/>
      <c r="W17" s="76"/>
      <c r="X17" s="77"/>
      <c r="Y17" s="76"/>
      <c r="Z17" s="77"/>
      <c r="AA17" s="76"/>
      <c r="AB17" s="77"/>
      <c r="AC17" s="76"/>
      <c r="AD17" s="77"/>
      <c r="AE17" s="76"/>
      <c r="AF17" s="77"/>
      <c r="AG17" s="76"/>
      <c r="AH17" s="77"/>
      <c r="AI17" s="76"/>
      <c r="AJ17" s="77"/>
      <c r="AK17" s="76"/>
      <c r="AL17" s="77"/>
      <c r="AM17" s="76"/>
      <c r="AN17" s="77"/>
      <c r="AO17" s="76"/>
      <c r="AP17" s="78"/>
    </row>
    <row r="18" spans="1:42" s="12" customFormat="1" ht="60.6" customHeight="1" x14ac:dyDescent="0.3">
      <c r="A18" s="12" t="str">
        <f t="shared" si="0"/>
        <v/>
      </c>
      <c r="B18" s="12" t="str">
        <f>IFERROR(INDEX(dados!$H$2:$H$6,MATCH('preenchimento cartas'!G18,competição,0)),"")</f>
        <v/>
      </c>
      <c r="C18" s="12" t="str">
        <f t="shared" si="1"/>
        <v/>
      </c>
      <c r="D18" s="65">
        <v>10</v>
      </c>
      <c r="E18" s="68"/>
      <c r="F18" s="68"/>
      <c r="G18" s="62"/>
      <c r="H18" s="207"/>
      <c r="I18" s="208"/>
      <c r="J18" s="59"/>
      <c r="K18" s="76"/>
      <c r="L18" s="77"/>
      <c r="M18" s="76"/>
      <c r="N18" s="77"/>
      <c r="O18" s="76"/>
      <c r="P18" s="77"/>
      <c r="Q18" s="76"/>
      <c r="R18" s="77"/>
      <c r="S18" s="76"/>
      <c r="T18" s="77"/>
      <c r="U18" s="76"/>
      <c r="V18" s="77"/>
      <c r="W18" s="76"/>
      <c r="X18" s="77"/>
      <c r="Y18" s="76"/>
      <c r="Z18" s="77"/>
      <c r="AA18" s="76"/>
      <c r="AB18" s="77"/>
      <c r="AC18" s="76"/>
      <c r="AD18" s="77"/>
      <c r="AE18" s="76"/>
      <c r="AF18" s="77"/>
      <c r="AG18" s="76"/>
      <c r="AH18" s="77"/>
      <c r="AI18" s="76"/>
      <c r="AJ18" s="77"/>
      <c r="AK18" s="76"/>
      <c r="AL18" s="77"/>
      <c r="AM18" s="76"/>
      <c r="AN18" s="77"/>
      <c r="AO18" s="76"/>
      <c r="AP18" s="78"/>
    </row>
    <row r="19" spans="1:42" s="12" customFormat="1" ht="60.6" customHeight="1" x14ac:dyDescent="0.3">
      <c r="A19" s="12" t="str">
        <f t="shared" si="0"/>
        <v/>
      </c>
      <c r="B19" s="12" t="str">
        <f>IFERROR(INDEX(dados!$H$2:$H$6,MATCH('preenchimento cartas'!G19,competição,0)),"")</f>
        <v/>
      </c>
      <c r="C19" s="12" t="str">
        <f t="shared" si="1"/>
        <v/>
      </c>
      <c r="D19" s="65">
        <v>11</v>
      </c>
      <c r="E19" s="68"/>
      <c r="F19" s="68"/>
      <c r="G19" s="62"/>
      <c r="H19" s="207"/>
      <c r="I19" s="208"/>
      <c r="J19" s="59"/>
      <c r="K19" s="76"/>
      <c r="L19" s="77"/>
      <c r="M19" s="76"/>
      <c r="N19" s="77"/>
      <c r="O19" s="76"/>
      <c r="P19" s="77"/>
      <c r="Q19" s="76"/>
      <c r="R19" s="77"/>
      <c r="S19" s="76"/>
      <c r="T19" s="77"/>
      <c r="U19" s="76"/>
      <c r="V19" s="77"/>
      <c r="W19" s="76"/>
      <c r="X19" s="77"/>
      <c r="Y19" s="76"/>
      <c r="Z19" s="77"/>
      <c r="AA19" s="76"/>
      <c r="AB19" s="77"/>
      <c r="AC19" s="76"/>
      <c r="AD19" s="77"/>
      <c r="AE19" s="76"/>
      <c r="AF19" s="77"/>
      <c r="AG19" s="76"/>
      <c r="AH19" s="77"/>
      <c r="AI19" s="76"/>
      <c r="AJ19" s="77"/>
      <c r="AK19" s="76"/>
      <c r="AL19" s="77"/>
      <c r="AM19" s="76"/>
      <c r="AN19" s="77"/>
      <c r="AO19" s="76"/>
      <c r="AP19" s="78"/>
    </row>
    <row r="20" spans="1:42" s="12" customFormat="1" ht="60.6" customHeight="1" x14ac:dyDescent="0.3">
      <c r="A20" s="12" t="str">
        <f t="shared" si="0"/>
        <v/>
      </c>
      <c r="B20" s="12" t="str">
        <f>IFERROR(INDEX(dados!$H$2:$H$6,MATCH('preenchimento cartas'!G20,competição,0)),"")</f>
        <v/>
      </c>
      <c r="C20" s="12" t="str">
        <f t="shared" si="1"/>
        <v/>
      </c>
      <c r="D20" s="65">
        <v>12</v>
      </c>
      <c r="E20" s="68"/>
      <c r="F20" s="68"/>
      <c r="G20" s="62"/>
      <c r="H20" s="207"/>
      <c r="I20" s="208"/>
      <c r="J20" s="59"/>
      <c r="K20" s="76"/>
      <c r="L20" s="77"/>
      <c r="M20" s="76"/>
      <c r="N20" s="77"/>
      <c r="O20" s="76"/>
      <c r="P20" s="77"/>
      <c r="Q20" s="76"/>
      <c r="R20" s="77"/>
      <c r="S20" s="76"/>
      <c r="T20" s="77"/>
      <c r="U20" s="76"/>
      <c r="V20" s="77"/>
      <c r="W20" s="76"/>
      <c r="X20" s="77"/>
      <c r="Y20" s="76"/>
      <c r="Z20" s="77"/>
      <c r="AA20" s="76"/>
      <c r="AB20" s="77"/>
      <c r="AC20" s="76"/>
      <c r="AD20" s="77"/>
      <c r="AE20" s="76"/>
      <c r="AF20" s="77"/>
      <c r="AG20" s="76"/>
      <c r="AH20" s="77"/>
      <c r="AI20" s="76"/>
      <c r="AJ20" s="77"/>
      <c r="AK20" s="76"/>
      <c r="AL20" s="77"/>
      <c r="AM20" s="76"/>
      <c r="AN20" s="77"/>
      <c r="AO20" s="76"/>
      <c r="AP20" s="78"/>
    </row>
    <row r="21" spans="1:42" s="12" customFormat="1" ht="60.6" customHeight="1" x14ac:dyDescent="0.3">
      <c r="A21" s="12" t="str">
        <f t="shared" si="0"/>
        <v/>
      </c>
      <c r="B21" s="12" t="str">
        <f>IFERROR(INDEX(dados!$H$2:$H$6,MATCH('preenchimento cartas'!G21,competição,0)),"")</f>
        <v/>
      </c>
      <c r="C21" s="12" t="str">
        <f t="shared" si="1"/>
        <v/>
      </c>
      <c r="D21" s="65">
        <v>13</v>
      </c>
      <c r="E21" s="68"/>
      <c r="F21" s="68"/>
      <c r="G21" s="62"/>
      <c r="H21" s="207"/>
      <c r="I21" s="208"/>
      <c r="J21" s="59"/>
      <c r="K21" s="76"/>
      <c r="L21" s="77"/>
      <c r="M21" s="76"/>
      <c r="N21" s="77"/>
      <c r="O21" s="76"/>
      <c r="P21" s="77"/>
      <c r="Q21" s="76"/>
      <c r="R21" s="77"/>
      <c r="S21" s="76"/>
      <c r="T21" s="77"/>
      <c r="U21" s="76"/>
      <c r="V21" s="77"/>
      <c r="W21" s="76"/>
      <c r="X21" s="77"/>
      <c r="Y21" s="76"/>
      <c r="Z21" s="77"/>
      <c r="AA21" s="76"/>
      <c r="AB21" s="77"/>
      <c r="AC21" s="76"/>
      <c r="AD21" s="77"/>
      <c r="AE21" s="76"/>
      <c r="AF21" s="77"/>
      <c r="AG21" s="76"/>
      <c r="AH21" s="77"/>
      <c r="AI21" s="76"/>
      <c r="AJ21" s="77"/>
      <c r="AK21" s="76"/>
      <c r="AL21" s="77"/>
      <c r="AM21" s="76"/>
      <c r="AN21" s="77"/>
      <c r="AO21" s="76"/>
      <c r="AP21" s="78"/>
    </row>
    <row r="22" spans="1:42" s="12" customFormat="1" ht="60.6" customHeight="1" x14ac:dyDescent="0.3">
      <c r="A22" s="12" t="str">
        <f t="shared" si="0"/>
        <v/>
      </c>
      <c r="B22" s="12" t="str">
        <f>IFERROR(INDEX(dados!$H$2:$H$6,MATCH('preenchimento cartas'!G22,competição,0)),"")</f>
        <v/>
      </c>
      <c r="C22" s="12" t="str">
        <f t="shared" si="1"/>
        <v/>
      </c>
      <c r="D22" s="65">
        <v>14</v>
      </c>
      <c r="E22" s="68"/>
      <c r="F22" s="68"/>
      <c r="G22" s="62"/>
      <c r="H22" s="207"/>
      <c r="I22" s="208"/>
      <c r="J22" s="59"/>
      <c r="K22" s="76"/>
      <c r="L22" s="77"/>
      <c r="M22" s="76"/>
      <c r="N22" s="77"/>
      <c r="O22" s="76"/>
      <c r="P22" s="77"/>
      <c r="Q22" s="76"/>
      <c r="R22" s="77"/>
      <c r="S22" s="76"/>
      <c r="T22" s="77"/>
      <c r="U22" s="76"/>
      <c r="V22" s="77"/>
      <c r="W22" s="76"/>
      <c r="X22" s="77"/>
      <c r="Y22" s="76"/>
      <c r="Z22" s="77"/>
      <c r="AA22" s="76"/>
      <c r="AB22" s="77"/>
      <c r="AC22" s="76"/>
      <c r="AD22" s="77"/>
      <c r="AE22" s="76"/>
      <c r="AF22" s="77"/>
      <c r="AG22" s="76"/>
      <c r="AH22" s="77"/>
      <c r="AI22" s="76"/>
      <c r="AJ22" s="77"/>
      <c r="AK22" s="76"/>
      <c r="AL22" s="77"/>
      <c r="AM22" s="76"/>
      <c r="AN22" s="77"/>
      <c r="AO22" s="76"/>
      <c r="AP22" s="78"/>
    </row>
    <row r="23" spans="1:42" s="12" customFormat="1" ht="60.6" customHeight="1" x14ac:dyDescent="0.3">
      <c r="A23" s="12" t="str">
        <f t="shared" si="0"/>
        <v/>
      </c>
      <c r="B23" s="12" t="str">
        <f>IFERROR(INDEX(dados!$H$2:$H$6,MATCH('preenchimento cartas'!G23,competição,0)),"")</f>
        <v/>
      </c>
      <c r="C23" s="12" t="str">
        <f t="shared" si="1"/>
        <v/>
      </c>
      <c r="D23" s="65">
        <v>15</v>
      </c>
      <c r="E23" s="68"/>
      <c r="F23" s="68"/>
      <c r="G23" s="62"/>
      <c r="H23" s="207"/>
      <c r="I23" s="208"/>
      <c r="J23" s="59"/>
      <c r="K23" s="76"/>
      <c r="L23" s="77"/>
      <c r="M23" s="76"/>
      <c r="N23" s="77"/>
      <c r="O23" s="76"/>
      <c r="P23" s="77"/>
      <c r="Q23" s="76"/>
      <c r="R23" s="77"/>
      <c r="S23" s="76"/>
      <c r="T23" s="77"/>
      <c r="U23" s="76"/>
      <c r="V23" s="77"/>
      <c r="W23" s="76"/>
      <c r="X23" s="77"/>
      <c r="Y23" s="76"/>
      <c r="Z23" s="77"/>
      <c r="AA23" s="76"/>
      <c r="AB23" s="77"/>
      <c r="AC23" s="76"/>
      <c r="AD23" s="77"/>
      <c r="AE23" s="76"/>
      <c r="AF23" s="77"/>
      <c r="AG23" s="76"/>
      <c r="AH23" s="77"/>
      <c r="AI23" s="76"/>
      <c r="AJ23" s="77"/>
      <c r="AK23" s="76"/>
      <c r="AL23" s="77"/>
      <c r="AM23" s="76"/>
      <c r="AN23" s="77"/>
      <c r="AO23" s="76"/>
      <c r="AP23" s="78"/>
    </row>
    <row r="24" spans="1:42" s="12" customFormat="1" ht="60.6" customHeight="1" x14ac:dyDescent="0.3">
      <c r="A24" s="12" t="str">
        <f t="shared" si="0"/>
        <v/>
      </c>
      <c r="B24" s="12" t="str">
        <f>IFERROR(INDEX(dados!$H$2:$H$6,MATCH('preenchimento cartas'!G24,competição,0)),"")</f>
        <v/>
      </c>
      <c r="C24" s="12" t="str">
        <f t="shared" si="1"/>
        <v/>
      </c>
      <c r="D24" s="65">
        <v>16</v>
      </c>
      <c r="E24" s="68"/>
      <c r="F24" s="68"/>
      <c r="G24" s="62"/>
      <c r="H24" s="207"/>
      <c r="I24" s="208"/>
      <c r="J24" s="59"/>
      <c r="K24" s="76"/>
      <c r="L24" s="77"/>
      <c r="M24" s="76"/>
      <c r="N24" s="77"/>
      <c r="O24" s="76"/>
      <c r="P24" s="77"/>
      <c r="Q24" s="76"/>
      <c r="R24" s="77"/>
      <c r="S24" s="76"/>
      <c r="T24" s="77"/>
      <c r="U24" s="76"/>
      <c r="V24" s="77"/>
      <c r="W24" s="76"/>
      <c r="X24" s="77"/>
      <c r="Y24" s="76"/>
      <c r="Z24" s="77"/>
      <c r="AA24" s="76"/>
      <c r="AB24" s="77"/>
      <c r="AC24" s="76"/>
      <c r="AD24" s="77"/>
      <c r="AE24" s="76"/>
      <c r="AF24" s="77"/>
      <c r="AG24" s="76"/>
      <c r="AH24" s="77"/>
      <c r="AI24" s="76"/>
      <c r="AJ24" s="77"/>
      <c r="AK24" s="76"/>
      <c r="AL24" s="77"/>
      <c r="AM24" s="76"/>
      <c r="AN24" s="77"/>
      <c r="AO24" s="76"/>
      <c r="AP24" s="78"/>
    </row>
    <row r="25" spans="1:42" s="12" customFormat="1" ht="60.6" customHeight="1" x14ac:dyDescent="0.3">
      <c r="A25" s="12" t="str">
        <f t="shared" si="0"/>
        <v/>
      </c>
      <c r="B25" s="12" t="str">
        <f>IFERROR(INDEX(dados!$H$2:$H$6,MATCH('preenchimento cartas'!G25,competição,0)),"")</f>
        <v/>
      </c>
      <c r="C25" s="12" t="str">
        <f t="shared" si="1"/>
        <v/>
      </c>
      <c r="D25" s="65">
        <v>17</v>
      </c>
      <c r="E25" s="68"/>
      <c r="F25" s="68"/>
      <c r="G25" s="62"/>
      <c r="H25" s="207"/>
      <c r="I25" s="208"/>
      <c r="J25" s="59"/>
      <c r="K25" s="76"/>
      <c r="L25" s="77"/>
      <c r="M25" s="76"/>
      <c r="N25" s="77"/>
      <c r="O25" s="76"/>
      <c r="P25" s="77"/>
      <c r="Q25" s="76"/>
      <c r="R25" s="77"/>
      <c r="S25" s="76"/>
      <c r="T25" s="77"/>
      <c r="U25" s="76"/>
      <c r="V25" s="77"/>
      <c r="W25" s="76"/>
      <c r="X25" s="77"/>
      <c r="Y25" s="76"/>
      <c r="Z25" s="77"/>
      <c r="AA25" s="76"/>
      <c r="AB25" s="77"/>
      <c r="AC25" s="76"/>
      <c r="AD25" s="77"/>
      <c r="AE25" s="76"/>
      <c r="AF25" s="77"/>
      <c r="AG25" s="76"/>
      <c r="AH25" s="77"/>
      <c r="AI25" s="76"/>
      <c r="AJ25" s="77"/>
      <c r="AK25" s="76"/>
      <c r="AL25" s="77"/>
      <c r="AM25" s="76"/>
      <c r="AN25" s="77"/>
      <c r="AO25" s="76"/>
      <c r="AP25" s="78"/>
    </row>
    <row r="26" spans="1:42" s="12" customFormat="1" ht="60.6" customHeight="1" x14ac:dyDescent="0.3">
      <c r="A26" s="12" t="str">
        <f t="shared" si="0"/>
        <v/>
      </c>
      <c r="B26" s="12" t="str">
        <f>IFERROR(INDEX(dados!$H$2:$H$6,MATCH('preenchimento cartas'!G26,competição,0)),"")</f>
        <v/>
      </c>
      <c r="C26" s="12" t="str">
        <f t="shared" si="1"/>
        <v/>
      </c>
      <c r="D26" s="65">
        <v>18</v>
      </c>
      <c r="E26" s="68"/>
      <c r="F26" s="68"/>
      <c r="G26" s="62"/>
      <c r="H26" s="207"/>
      <c r="I26" s="208"/>
      <c r="J26" s="59"/>
      <c r="K26" s="76"/>
      <c r="L26" s="77"/>
      <c r="M26" s="76"/>
      <c r="N26" s="77"/>
      <c r="O26" s="76"/>
      <c r="P26" s="77"/>
      <c r="Q26" s="76"/>
      <c r="R26" s="77"/>
      <c r="S26" s="76"/>
      <c r="T26" s="77"/>
      <c r="U26" s="76"/>
      <c r="V26" s="77"/>
      <c r="W26" s="76"/>
      <c r="X26" s="77"/>
      <c r="Y26" s="76"/>
      <c r="Z26" s="77"/>
      <c r="AA26" s="76"/>
      <c r="AB26" s="77"/>
      <c r="AC26" s="76"/>
      <c r="AD26" s="77"/>
      <c r="AE26" s="76"/>
      <c r="AF26" s="77"/>
      <c r="AG26" s="76"/>
      <c r="AH26" s="77"/>
      <c r="AI26" s="76"/>
      <c r="AJ26" s="77"/>
      <c r="AK26" s="76"/>
      <c r="AL26" s="77"/>
      <c r="AM26" s="76"/>
      <c r="AN26" s="77"/>
      <c r="AO26" s="76"/>
      <c r="AP26" s="78"/>
    </row>
    <row r="27" spans="1:42" s="12" customFormat="1" ht="60.6" customHeight="1" x14ac:dyDescent="0.3">
      <c r="A27" s="12" t="str">
        <f t="shared" si="0"/>
        <v/>
      </c>
      <c r="B27" s="12" t="str">
        <f>IFERROR(INDEX(dados!$H$2:$H$6,MATCH('preenchimento cartas'!G27,competição,0)),"")</f>
        <v/>
      </c>
      <c r="C27" s="12" t="str">
        <f t="shared" si="1"/>
        <v/>
      </c>
      <c r="D27" s="65">
        <v>19</v>
      </c>
      <c r="E27" s="68"/>
      <c r="F27" s="68"/>
      <c r="G27" s="62"/>
      <c r="H27" s="207"/>
      <c r="I27" s="208"/>
      <c r="J27" s="59"/>
      <c r="K27" s="76"/>
      <c r="L27" s="77"/>
      <c r="M27" s="76"/>
      <c r="N27" s="77"/>
      <c r="O27" s="76"/>
      <c r="P27" s="77"/>
      <c r="Q27" s="76"/>
      <c r="R27" s="77"/>
      <c r="S27" s="76"/>
      <c r="T27" s="77"/>
      <c r="U27" s="76"/>
      <c r="V27" s="77"/>
      <c r="W27" s="76"/>
      <c r="X27" s="77"/>
      <c r="Y27" s="76"/>
      <c r="Z27" s="77"/>
      <c r="AA27" s="76"/>
      <c r="AB27" s="77"/>
      <c r="AC27" s="76"/>
      <c r="AD27" s="77"/>
      <c r="AE27" s="76"/>
      <c r="AF27" s="77"/>
      <c r="AG27" s="76"/>
      <c r="AH27" s="77"/>
      <c r="AI27" s="76"/>
      <c r="AJ27" s="77"/>
      <c r="AK27" s="76"/>
      <c r="AL27" s="77"/>
      <c r="AM27" s="76"/>
      <c r="AN27" s="77"/>
      <c r="AO27" s="76"/>
      <c r="AP27" s="78"/>
    </row>
    <row r="28" spans="1:42" s="12" customFormat="1" ht="60.6" customHeight="1" x14ac:dyDescent="0.3">
      <c r="A28" s="12" t="str">
        <f t="shared" si="0"/>
        <v/>
      </c>
      <c r="B28" s="12" t="str">
        <f>IFERROR(INDEX(dados!$H$2:$H$6,MATCH('preenchimento cartas'!G28,competição,0)),"")</f>
        <v/>
      </c>
      <c r="C28" s="12" t="str">
        <f t="shared" si="1"/>
        <v/>
      </c>
      <c r="D28" s="65">
        <v>20</v>
      </c>
      <c r="E28" s="68"/>
      <c r="F28" s="68"/>
      <c r="G28" s="62"/>
      <c r="H28" s="207"/>
      <c r="I28" s="208"/>
      <c r="J28" s="59"/>
      <c r="K28" s="76"/>
      <c r="L28" s="77"/>
      <c r="M28" s="76"/>
      <c r="N28" s="77"/>
      <c r="O28" s="76"/>
      <c r="P28" s="77"/>
      <c r="Q28" s="76"/>
      <c r="R28" s="77"/>
      <c r="S28" s="76"/>
      <c r="T28" s="77"/>
      <c r="U28" s="76"/>
      <c r="V28" s="77"/>
      <c r="W28" s="76"/>
      <c r="X28" s="77"/>
      <c r="Y28" s="76"/>
      <c r="Z28" s="77"/>
      <c r="AA28" s="76"/>
      <c r="AB28" s="77"/>
      <c r="AC28" s="76"/>
      <c r="AD28" s="77"/>
      <c r="AE28" s="76"/>
      <c r="AF28" s="77"/>
      <c r="AG28" s="76"/>
      <c r="AH28" s="77"/>
      <c r="AI28" s="76"/>
      <c r="AJ28" s="77"/>
      <c r="AK28" s="76"/>
      <c r="AL28" s="77"/>
      <c r="AM28" s="76"/>
      <c r="AN28" s="77"/>
      <c r="AO28" s="76"/>
      <c r="AP28" s="78"/>
    </row>
    <row r="29" spans="1:42" s="12" customFormat="1" ht="60.6" customHeight="1" x14ac:dyDescent="0.3">
      <c r="A29" s="12" t="str">
        <f t="shared" si="0"/>
        <v/>
      </c>
      <c r="B29" s="12" t="str">
        <f>IFERROR(INDEX(dados!$H$2:$H$6,MATCH('preenchimento cartas'!G29,competição,0)),"")</f>
        <v/>
      </c>
      <c r="C29" s="12" t="str">
        <f t="shared" si="1"/>
        <v/>
      </c>
      <c r="D29" s="65">
        <v>21</v>
      </c>
      <c r="E29" s="68"/>
      <c r="F29" s="68"/>
      <c r="G29" s="62"/>
      <c r="H29" s="207"/>
      <c r="I29" s="208"/>
      <c r="J29" s="59"/>
      <c r="K29" s="76"/>
      <c r="L29" s="77"/>
      <c r="M29" s="76"/>
      <c r="N29" s="77"/>
      <c r="O29" s="76"/>
      <c r="P29" s="77"/>
      <c r="Q29" s="76"/>
      <c r="R29" s="77"/>
      <c r="S29" s="76"/>
      <c r="T29" s="77"/>
      <c r="U29" s="76"/>
      <c r="V29" s="77"/>
      <c r="W29" s="76"/>
      <c r="X29" s="77"/>
      <c r="Y29" s="76"/>
      <c r="Z29" s="77"/>
      <c r="AA29" s="76"/>
      <c r="AB29" s="77"/>
      <c r="AC29" s="76"/>
      <c r="AD29" s="77"/>
      <c r="AE29" s="76"/>
      <c r="AF29" s="77"/>
      <c r="AG29" s="76"/>
      <c r="AH29" s="77"/>
      <c r="AI29" s="76"/>
      <c r="AJ29" s="77"/>
      <c r="AK29" s="76"/>
      <c r="AL29" s="77"/>
      <c r="AM29" s="76"/>
      <c r="AN29" s="77"/>
      <c r="AO29" s="76"/>
      <c r="AP29" s="78"/>
    </row>
    <row r="30" spans="1:42" s="12" customFormat="1" ht="60.6" customHeight="1" x14ac:dyDescent="0.3">
      <c r="A30" s="12" t="str">
        <f t="shared" si="0"/>
        <v/>
      </c>
      <c r="B30" s="12" t="str">
        <f>IFERROR(INDEX(dados!$H$2:$H$6,MATCH('preenchimento cartas'!G30,competição,0)),"")</f>
        <v/>
      </c>
      <c r="C30" s="12" t="str">
        <f t="shared" si="1"/>
        <v/>
      </c>
      <c r="D30" s="65">
        <v>22</v>
      </c>
      <c r="E30" s="68"/>
      <c r="F30" s="68"/>
      <c r="G30" s="62"/>
      <c r="H30" s="207"/>
      <c r="I30" s="208"/>
      <c r="J30" s="59"/>
      <c r="K30" s="76"/>
      <c r="L30" s="77"/>
      <c r="M30" s="76"/>
      <c r="N30" s="77"/>
      <c r="O30" s="76"/>
      <c r="P30" s="77"/>
      <c r="Q30" s="76"/>
      <c r="R30" s="77"/>
      <c r="S30" s="76"/>
      <c r="T30" s="77"/>
      <c r="U30" s="76"/>
      <c r="V30" s="77"/>
      <c r="W30" s="76"/>
      <c r="X30" s="77"/>
      <c r="Y30" s="76"/>
      <c r="Z30" s="77"/>
      <c r="AA30" s="76"/>
      <c r="AB30" s="77"/>
      <c r="AC30" s="76"/>
      <c r="AD30" s="77"/>
      <c r="AE30" s="76"/>
      <c r="AF30" s="77"/>
      <c r="AG30" s="76"/>
      <c r="AH30" s="77"/>
      <c r="AI30" s="76"/>
      <c r="AJ30" s="77"/>
      <c r="AK30" s="76"/>
      <c r="AL30" s="77"/>
      <c r="AM30" s="76"/>
      <c r="AN30" s="77"/>
      <c r="AO30" s="76"/>
      <c r="AP30" s="78"/>
    </row>
    <row r="31" spans="1:42" s="12" customFormat="1" ht="60.6" customHeight="1" x14ac:dyDescent="0.3">
      <c r="A31" s="12" t="str">
        <f t="shared" si="0"/>
        <v/>
      </c>
      <c r="B31" s="12" t="str">
        <f>IFERROR(INDEX(dados!$H$2:$H$6,MATCH('preenchimento cartas'!G31,competição,0)),"")</f>
        <v/>
      </c>
      <c r="C31" s="12" t="str">
        <f t="shared" si="1"/>
        <v/>
      </c>
      <c r="D31" s="65">
        <v>23</v>
      </c>
      <c r="E31" s="68"/>
      <c r="F31" s="68"/>
      <c r="G31" s="62"/>
      <c r="H31" s="207"/>
      <c r="I31" s="208"/>
      <c r="J31" s="59"/>
      <c r="K31" s="76"/>
      <c r="L31" s="77"/>
      <c r="M31" s="76"/>
      <c r="N31" s="77"/>
      <c r="O31" s="76"/>
      <c r="P31" s="77"/>
      <c r="Q31" s="76"/>
      <c r="R31" s="77"/>
      <c r="S31" s="76"/>
      <c r="T31" s="77"/>
      <c r="U31" s="76"/>
      <c r="V31" s="77"/>
      <c r="W31" s="76"/>
      <c r="X31" s="77"/>
      <c r="Y31" s="76"/>
      <c r="Z31" s="77"/>
      <c r="AA31" s="76"/>
      <c r="AB31" s="77"/>
      <c r="AC31" s="76"/>
      <c r="AD31" s="77"/>
      <c r="AE31" s="76"/>
      <c r="AF31" s="77"/>
      <c r="AG31" s="76"/>
      <c r="AH31" s="77"/>
      <c r="AI31" s="76"/>
      <c r="AJ31" s="77"/>
      <c r="AK31" s="76"/>
      <c r="AL31" s="77"/>
      <c r="AM31" s="76"/>
      <c r="AN31" s="77"/>
      <c r="AO31" s="76"/>
      <c r="AP31" s="78"/>
    </row>
    <row r="32" spans="1:42" s="12" customFormat="1" ht="60.6" customHeight="1" x14ac:dyDescent="0.3">
      <c r="A32" s="12" t="str">
        <f t="shared" si="0"/>
        <v/>
      </c>
      <c r="B32" s="12" t="str">
        <f>IFERROR(INDEX(dados!$H$2:$H$6,MATCH('preenchimento cartas'!G32,competição,0)),"")</f>
        <v/>
      </c>
      <c r="C32" s="12" t="str">
        <f t="shared" si="1"/>
        <v/>
      </c>
      <c r="D32" s="65">
        <v>24</v>
      </c>
      <c r="E32" s="68"/>
      <c r="F32" s="68"/>
      <c r="G32" s="62"/>
      <c r="H32" s="207"/>
      <c r="I32" s="208"/>
      <c r="J32" s="59"/>
      <c r="K32" s="76"/>
      <c r="L32" s="77"/>
      <c r="M32" s="76"/>
      <c r="N32" s="77"/>
      <c r="O32" s="76"/>
      <c r="P32" s="77"/>
      <c r="Q32" s="76"/>
      <c r="R32" s="77"/>
      <c r="S32" s="76"/>
      <c r="T32" s="77"/>
      <c r="U32" s="76"/>
      <c r="V32" s="77"/>
      <c r="W32" s="76"/>
      <c r="X32" s="77"/>
      <c r="Y32" s="76"/>
      <c r="Z32" s="77"/>
      <c r="AA32" s="76"/>
      <c r="AB32" s="77"/>
      <c r="AC32" s="76"/>
      <c r="AD32" s="77"/>
      <c r="AE32" s="76"/>
      <c r="AF32" s="77"/>
      <c r="AG32" s="76"/>
      <c r="AH32" s="77"/>
      <c r="AI32" s="76"/>
      <c r="AJ32" s="77"/>
      <c r="AK32" s="76"/>
      <c r="AL32" s="77"/>
      <c r="AM32" s="76"/>
      <c r="AN32" s="77"/>
      <c r="AO32" s="76"/>
      <c r="AP32" s="78"/>
    </row>
    <row r="33" spans="1:42" s="12" customFormat="1" ht="60.6" customHeight="1" x14ac:dyDescent="0.3">
      <c r="A33" s="12" t="str">
        <f t="shared" si="0"/>
        <v/>
      </c>
      <c r="B33" s="12" t="str">
        <f>IFERROR(INDEX(dados!$H$2:$H$6,MATCH('preenchimento cartas'!G33,competição,0)),"")</f>
        <v/>
      </c>
      <c r="C33" s="12" t="str">
        <f t="shared" si="1"/>
        <v/>
      </c>
      <c r="D33" s="66">
        <v>25</v>
      </c>
      <c r="E33" s="69"/>
      <c r="F33" s="69"/>
      <c r="G33" s="63"/>
      <c r="H33" s="209"/>
      <c r="I33" s="210"/>
      <c r="J33" s="60"/>
      <c r="K33" s="79"/>
      <c r="L33" s="80"/>
      <c r="M33" s="79"/>
      <c r="N33" s="80"/>
      <c r="O33" s="79"/>
      <c r="P33" s="80"/>
      <c r="Q33" s="79"/>
      <c r="R33" s="80"/>
      <c r="S33" s="79"/>
      <c r="T33" s="80"/>
      <c r="U33" s="79"/>
      <c r="V33" s="80"/>
      <c r="W33" s="79"/>
      <c r="X33" s="80"/>
      <c r="Y33" s="79"/>
      <c r="Z33" s="80"/>
      <c r="AA33" s="79"/>
      <c r="AB33" s="80"/>
      <c r="AC33" s="79"/>
      <c r="AD33" s="80"/>
      <c r="AE33" s="79"/>
      <c r="AF33" s="80"/>
      <c r="AG33" s="79"/>
      <c r="AH33" s="80"/>
      <c r="AI33" s="79"/>
      <c r="AJ33" s="80"/>
      <c r="AK33" s="79"/>
      <c r="AL33" s="80"/>
      <c r="AM33" s="79"/>
      <c r="AN33" s="80"/>
      <c r="AO33" s="79"/>
      <c r="AP33" s="81"/>
    </row>
  </sheetData>
  <sheetProtection algorithmName="SHA-512" hashValue="WvyO5PjzsJk47DUg1MDgE4pZG61Nerj7rK5GqcrhNQKfmQQNpwydpMJoh/yLVChofjf2kRTSWxpGkcIfJeN4Bw==" saltValue="aJGsufXzfxSx2SZ9C48VKA==" spinCount="100000" sheet="1" objects="1" scenarios="1" selectLockedCells="1"/>
  <mergeCells count="61">
    <mergeCell ref="Q3:AP3"/>
    <mergeCell ref="AH4:AP4"/>
    <mergeCell ref="AH5:AP5"/>
    <mergeCell ref="T4:AE4"/>
    <mergeCell ref="T5:AE5"/>
    <mergeCell ref="Q4:S4"/>
    <mergeCell ref="Q5:S5"/>
    <mergeCell ref="AF4:AG4"/>
    <mergeCell ref="AF5:AG5"/>
    <mergeCell ref="E7:E8"/>
    <mergeCell ref="G7:G8"/>
    <mergeCell ref="AK7:AL7"/>
    <mergeCell ref="AM7:AN7"/>
    <mergeCell ref="AO7:AP7"/>
    <mergeCell ref="AI7:AJ7"/>
    <mergeCell ref="Q7:R7"/>
    <mergeCell ref="S7:T7"/>
    <mergeCell ref="U7:V7"/>
    <mergeCell ref="W7:X7"/>
    <mergeCell ref="Y7:Z7"/>
    <mergeCell ref="O7:P7"/>
    <mergeCell ref="H31:I31"/>
    <mergeCell ref="J7:J8"/>
    <mergeCell ref="H20:I20"/>
    <mergeCell ref="H21:I21"/>
    <mergeCell ref="H22:I22"/>
    <mergeCell ref="H14:I14"/>
    <mergeCell ref="H15:I15"/>
    <mergeCell ref="H18:I18"/>
    <mergeCell ref="AR1:AY1"/>
    <mergeCell ref="D6:H6"/>
    <mergeCell ref="H30:I30"/>
    <mergeCell ref="F7:F8"/>
    <mergeCell ref="D1:I2"/>
    <mergeCell ref="H16:I16"/>
    <mergeCell ref="H17:I17"/>
    <mergeCell ref="H9:I9"/>
    <mergeCell ref="H10:I10"/>
    <mergeCell ref="H11:I11"/>
    <mergeCell ref="H12:I12"/>
    <mergeCell ref="H13:I13"/>
    <mergeCell ref="H7:I8"/>
    <mergeCell ref="H19:I19"/>
    <mergeCell ref="D7:D8"/>
    <mergeCell ref="K7:L7"/>
    <mergeCell ref="BL3:BL5"/>
    <mergeCell ref="H32:I32"/>
    <mergeCell ref="H33:I33"/>
    <mergeCell ref="H23:I23"/>
    <mergeCell ref="H24:I24"/>
    <mergeCell ref="H25:I25"/>
    <mergeCell ref="H26:I26"/>
    <mergeCell ref="H27:I27"/>
    <mergeCell ref="H28:I28"/>
    <mergeCell ref="H29:I29"/>
    <mergeCell ref="AR2:AY7"/>
    <mergeCell ref="AA7:AB7"/>
    <mergeCell ref="AC7:AD7"/>
    <mergeCell ref="AE7:AF7"/>
    <mergeCell ref="AG7:AH7"/>
    <mergeCell ref="M7:N7"/>
  </mergeCells>
  <phoneticPr fontId="26" type="noConversion"/>
  <conditionalFormatting sqref="D9:AP33">
    <cfRule type="expression" dxfId="4" priority="26">
      <formula>MOD(ROW(),2)=0</formula>
    </cfRule>
  </conditionalFormatting>
  <conditionalFormatting sqref="H33">
    <cfRule type="expression" dxfId="3" priority="13">
      <formula>_xludf.mod(ROW(),2)=0</formula>
    </cfRule>
  </conditionalFormatting>
  <conditionalFormatting sqref="V9:V33 T9:T33 R9:R33 P9:P33 N9:N33">
    <cfRule type="expression" dxfId="2" priority="4">
      <formula>_xludf.mod(ROW(),2)=0</formula>
    </cfRule>
  </conditionalFormatting>
  <conditionalFormatting sqref="AI9:AP33">
    <cfRule type="expression" dxfId="1" priority="2">
      <formula>$J9="opção A"</formula>
    </cfRule>
  </conditionalFormatting>
  <conditionalFormatting sqref="AM9:AP33">
    <cfRule type="expression" dxfId="0" priority="1">
      <formula>$J9="opção B"</formula>
    </cfRule>
  </conditionalFormatting>
  <dataValidations count="10">
    <dataValidation allowBlank="1" showInputMessage="1" showErrorMessage="1" prompt="Colocar o número de ordem de passagem" sqref="Q4" xr:uid="{FF0BF1E9-8145-4445-AE76-89FA286D0A11}"/>
    <dataValidation allowBlank="1" showInputMessage="1" showErrorMessage="1" prompt="Colocar o grupo a que o aluno pertence" sqref="Q5" xr:uid="{3B617A2F-67A5-4E1A-8B93-713D49B96D52}"/>
    <dataValidation type="list" allowBlank="1" showInputMessage="1" showErrorMessage="1" sqref="J9:J33" xr:uid="{FCCF5EB6-85DD-4705-8DB9-F399F74EDF87}">
      <formula1>opção</formula1>
    </dataValidation>
    <dataValidation type="list" allowBlank="1" showInputMessage="1" showErrorMessage="1" sqref="AI9:AI33 AG9:AG33 AE9:AE33 AC9:AC33 AA9:AA33 Y9:Y33 W9:W33 U9:U33 S9:S33 Q9:Q33 O9:O33 M9:M33 AK9:AK33 AM9:AM33 AO9:AO33 K9:K33" xr:uid="{8FCDBADC-4D33-4D39-8C46-2367E782AEDD}">
      <formula1>INDIRECT($C9)</formula1>
    </dataValidation>
    <dataValidation type="list" allowBlank="1" showInputMessage="1" showErrorMessage="1" sqref="L9:L33 N9:N33 P9:P33 R9:R33 T9:T33 V9:V33 X9:X33 Z9:Z33 AB9:AB33 AH9:AH33 AJ9:AJ33 AL9:AL33 AN9:AN33 AP9:AP33 AD9:AD33 AF9:AF33" xr:uid="{7104FDEA-DAFC-42D0-BB07-AC906B0EF673}">
      <formula1>INDIRECT(K9)</formula1>
    </dataValidation>
    <dataValidation type="list" allowBlank="1" showInputMessage="1" showErrorMessage="1" sqref="G9:G11 G33" xr:uid="{D47F0842-76FD-497D-B789-069C09ADABC4}">
      <formula1>competição</formula1>
    </dataValidation>
    <dataValidation allowBlank="1" showInputMessage="1" showErrorMessage="1" prompt="Colocar a prova" sqref="Q4 T4 AF4" xr:uid="{88E8545E-3A88-4CFC-B7D0-FAFD1EA42B2A}"/>
    <dataValidation allowBlank="1" showInputMessage="1" showErrorMessage="1" prompt="colocar a data da prova no formato:_x000a_12-12-2021" sqref="Q5 T5 AF5" xr:uid="{90D4DE54-4C2A-4BCF-A7A8-1327DEA4226E}"/>
    <dataValidation allowBlank="1" showInputMessage="1" showErrorMessage="1" prompt="Colocar a escola abreviado:_x000a_Ex: ES de Alguidar de Cima" sqref="AH4:AP4" xr:uid="{21A39DA2-328C-4290-A1D3-A1CB2E23827C}"/>
    <dataValidation type="list" allowBlank="1" showInputMessage="1" showErrorMessage="1" prompt="selecionar a CLDE a que pertence a escola" sqref="AH5:AP5" xr:uid="{6A1C80DA-353A-4D98-AA7D-A85D224B820C}">
      <formula1>CLDE</formula1>
    </dataValidation>
  </dataValidations>
  <printOptions horizontalCentered="1"/>
  <pageMargins left="0" right="0" top="0" bottom="0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856D-C2EB-439F-8DDD-A2BE30CE7095}">
  <dimension ref="A1:AX33"/>
  <sheetViews>
    <sheetView topLeftCell="M1" zoomScale="70" zoomScaleNormal="70" workbookViewId="0">
      <selection activeCell="AA6" sqref="AA6:AB6"/>
    </sheetView>
  </sheetViews>
  <sheetFormatPr defaultRowHeight="14.4" x14ac:dyDescent="0.3"/>
  <cols>
    <col min="1" max="1" width="2" bestFit="1" customWidth="1"/>
    <col min="6" max="6" width="18.6640625" customWidth="1"/>
    <col min="7" max="9" width="18.6640625" style="1" customWidth="1"/>
    <col min="10" max="10" width="6.109375" style="1" customWidth="1"/>
    <col min="11" max="19" width="8.88671875" style="29"/>
    <col min="20" max="20" width="4.44140625" style="29" customWidth="1"/>
    <col min="21" max="29" width="11.77734375" style="29" customWidth="1"/>
    <col min="30" max="30" width="4" style="29" bestFit="1" customWidth="1"/>
    <col min="31" max="31" width="10" style="29" customWidth="1"/>
    <col min="32" max="36" width="4" style="29" customWidth="1"/>
    <col min="37" max="37" width="8.6640625" style="29" bestFit="1" customWidth="1"/>
    <col min="38" max="38" width="4" style="29" bestFit="1" customWidth="1"/>
    <col min="39" max="39" width="9.44140625" style="29" bestFit="1" customWidth="1"/>
    <col min="40" max="40" width="27.88671875" style="29" customWidth="1"/>
    <col min="41" max="41" width="7.6640625" style="29" customWidth="1"/>
    <col min="42" max="42" width="27.88671875" style="29" customWidth="1"/>
    <col min="43" max="43" width="4" style="29" bestFit="1" customWidth="1"/>
    <col min="44" max="44" width="12" style="29" bestFit="1" customWidth="1"/>
    <col min="45" max="45" width="4" style="29" bestFit="1" customWidth="1"/>
    <col min="46" max="46" width="11.44140625" style="29" bestFit="1" customWidth="1"/>
    <col min="47" max="47" width="4" style="29" bestFit="1" customWidth="1"/>
    <col min="48" max="48" width="8.6640625" style="29" bestFit="1" customWidth="1"/>
    <col min="49" max="49" width="4" style="29" bestFit="1" customWidth="1"/>
    <col min="50" max="50" width="8.88671875" style="29"/>
  </cols>
  <sheetData>
    <row r="1" spans="1:41" x14ac:dyDescent="0.3">
      <c r="M1" s="29" t="s">
        <v>115</v>
      </c>
      <c r="N1" s="29" t="s">
        <v>116</v>
      </c>
      <c r="O1" s="29" t="s">
        <v>117</v>
      </c>
      <c r="P1" s="29" t="s">
        <v>118</v>
      </c>
      <c r="Q1" s="29" t="s">
        <v>119</v>
      </c>
      <c r="AC1" s="29" t="s">
        <v>43</v>
      </c>
    </row>
    <row r="2" spans="1:41" ht="15.6" customHeight="1" x14ac:dyDescent="0.3">
      <c r="A2">
        <v>2</v>
      </c>
      <c r="B2" s="26">
        <v>1</v>
      </c>
      <c r="D2" s="1" t="s">
        <v>19</v>
      </c>
      <c r="G2" s="29" t="s">
        <v>115</v>
      </c>
      <c r="H2" s="29" t="s">
        <v>115</v>
      </c>
      <c r="I2" s="29" t="str">
        <f>K2&amp;$M$1</f>
        <v>Opção AIndividual</v>
      </c>
      <c r="J2" s="29">
        <v>1.5</v>
      </c>
      <c r="K2" s="29" t="s">
        <v>51</v>
      </c>
      <c r="L2" s="29" t="s">
        <v>111</v>
      </c>
      <c r="M2" s="29">
        <v>1.5</v>
      </c>
      <c r="N2" s="29">
        <f>$M$2+N5</f>
        <v>1.8</v>
      </c>
      <c r="O2" s="29">
        <f>$M$2+O5</f>
        <v>2.1</v>
      </c>
      <c r="P2" s="29">
        <f>$M$2+P5</f>
        <v>2.4</v>
      </c>
      <c r="Q2" s="29">
        <f>$M$2+Q5</f>
        <v>2.7</v>
      </c>
      <c r="S2" s="29" t="s">
        <v>54</v>
      </c>
      <c r="T2" s="29" t="s">
        <v>43</v>
      </c>
      <c r="U2" s="29" t="s">
        <v>57</v>
      </c>
      <c r="V2" s="29" t="s">
        <v>59</v>
      </c>
      <c r="W2" s="29" t="s">
        <v>94</v>
      </c>
      <c r="Y2" s="29" t="s">
        <v>58</v>
      </c>
      <c r="Z2" s="29" t="s">
        <v>65</v>
      </c>
      <c r="AC2" s="29" t="s">
        <v>57</v>
      </c>
      <c r="AE2" s="29" t="s">
        <v>115</v>
      </c>
      <c r="AF2" s="29">
        <v>5</v>
      </c>
      <c r="AG2" s="29">
        <v>4</v>
      </c>
      <c r="AH2" s="29">
        <v>3</v>
      </c>
      <c r="AI2" s="29">
        <v>2</v>
      </c>
      <c r="AJ2" s="29">
        <v>1</v>
      </c>
    </row>
    <row r="3" spans="1:41" ht="15.6" customHeight="1" x14ac:dyDescent="0.3">
      <c r="B3" s="26">
        <v>2</v>
      </c>
      <c r="D3" s="1" t="s">
        <v>20</v>
      </c>
      <c r="G3" s="29" t="s">
        <v>121</v>
      </c>
      <c r="H3" s="29" t="s">
        <v>116</v>
      </c>
      <c r="I3" s="29" t="str">
        <f>K3&amp;$M$1</f>
        <v>Opção BIndividual</v>
      </c>
      <c r="J3" s="29">
        <v>2.6</v>
      </c>
      <c r="K3" s="29" t="s">
        <v>52</v>
      </c>
      <c r="L3" s="29" t="s">
        <v>112</v>
      </c>
      <c r="M3" s="29">
        <v>2.6</v>
      </c>
      <c r="N3" s="29">
        <f>$M$3+N5</f>
        <v>2.9</v>
      </c>
      <c r="O3" s="29">
        <f>$M$3+O5</f>
        <v>3.2</v>
      </c>
      <c r="P3" s="29">
        <f>$M$3+P5</f>
        <v>3.5</v>
      </c>
      <c r="Q3" s="29">
        <f>$M$3+Q5</f>
        <v>3.8</v>
      </c>
      <c r="S3" s="29" t="s">
        <v>55</v>
      </c>
      <c r="T3" s="29" t="s">
        <v>44</v>
      </c>
      <c r="U3" s="29">
        <v>1</v>
      </c>
      <c r="V3" s="29">
        <v>8</v>
      </c>
      <c r="W3" s="29">
        <v>1</v>
      </c>
      <c r="X3" s="29">
        <v>0</v>
      </c>
      <c r="Y3" s="29">
        <v>1</v>
      </c>
      <c r="Z3" s="29" t="s">
        <v>60</v>
      </c>
      <c r="AC3" s="29" t="s">
        <v>61</v>
      </c>
      <c r="AE3" s="29" t="s">
        <v>12</v>
      </c>
      <c r="AF3" s="45">
        <v>2.5</v>
      </c>
      <c r="AG3" s="45">
        <v>2</v>
      </c>
      <c r="AH3" s="45">
        <v>1.5</v>
      </c>
      <c r="AI3" s="45">
        <v>1</v>
      </c>
      <c r="AJ3" s="45">
        <v>0.5</v>
      </c>
    </row>
    <row r="4" spans="1:41" x14ac:dyDescent="0.3">
      <c r="B4" s="26">
        <v>3</v>
      </c>
      <c r="D4" s="1" t="s">
        <v>21</v>
      </c>
      <c r="G4" s="29" t="s">
        <v>122</v>
      </c>
      <c r="H4" s="29" t="s">
        <v>117</v>
      </c>
      <c r="I4" s="29" t="str">
        <f>K4&amp;$M$1</f>
        <v>Opção CIndividual</v>
      </c>
      <c r="J4" s="29">
        <v>3.7</v>
      </c>
      <c r="K4" s="29" t="s">
        <v>53</v>
      </c>
      <c r="L4" s="29" t="s">
        <v>113</v>
      </c>
      <c r="M4" s="29">
        <v>3.7</v>
      </c>
      <c r="N4" s="29">
        <f>$M$4+N5</f>
        <v>4</v>
      </c>
      <c r="O4" s="29">
        <f>$M$4+O5</f>
        <v>4.3</v>
      </c>
      <c r="P4" s="29">
        <f>$M$4+P5</f>
        <v>4.6000000000000005</v>
      </c>
      <c r="Q4" s="29">
        <f>$M$4+Q5</f>
        <v>4.9000000000000004</v>
      </c>
      <c r="S4" s="29" t="s">
        <v>56</v>
      </c>
      <c r="T4" s="29" t="s">
        <v>45</v>
      </c>
      <c r="U4" s="29">
        <v>2</v>
      </c>
      <c r="V4" s="29">
        <v>9</v>
      </c>
      <c r="W4" s="29">
        <v>2</v>
      </c>
      <c r="X4" s="29">
        <v>0</v>
      </c>
      <c r="Y4" s="29">
        <v>2</v>
      </c>
      <c r="AC4" s="29" t="s">
        <v>169</v>
      </c>
      <c r="AM4" s="29" t="s">
        <v>127</v>
      </c>
      <c r="AN4" s="29" t="s">
        <v>57</v>
      </c>
      <c r="AO4" s="29" t="s">
        <v>97</v>
      </c>
    </row>
    <row r="5" spans="1:41" x14ac:dyDescent="0.3">
      <c r="B5" s="26">
        <v>4</v>
      </c>
      <c r="D5" s="1" t="s">
        <v>22</v>
      </c>
      <c r="G5" s="29" t="s">
        <v>123</v>
      </c>
      <c r="H5" s="29" t="s">
        <v>118</v>
      </c>
      <c r="I5" s="29" t="str">
        <f>K2&amp;$N$1</f>
        <v>Opção AGrupo2</v>
      </c>
      <c r="J5" s="29">
        <v>1.8</v>
      </c>
      <c r="N5" s="29">
        <v>0.3</v>
      </c>
      <c r="O5" s="29">
        <v>0.6</v>
      </c>
      <c r="P5" s="29">
        <v>0.9</v>
      </c>
      <c r="Q5" s="29">
        <v>1.2</v>
      </c>
      <c r="U5" s="29">
        <v>3</v>
      </c>
      <c r="V5" s="29">
        <v>10</v>
      </c>
      <c r="W5" s="29">
        <v>3</v>
      </c>
      <c r="X5" s="29">
        <v>0</v>
      </c>
      <c r="Y5" s="29">
        <v>3</v>
      </c>
      <c r="AC5" s="29" t="s">
        <v>62</v>
      </c>
      <c r="AM5" s="29" t="s">
        <v>128</v>
      </c>
      <c r="AN5" s="29" t="s">
        <v>139</v>
      </c>
      <c r="AO5" s="29" t="s">
        <v>98</v>
      </c>
    </row>
    <row r="6" spans="1:41" x14ac:dyDescent="0.3">
      <c r="B6" s="26">
        <v>5</v>
      </c>
      <c r="D6" s="1" t="s">
        <v>23</v>
      </c>
      <c r="G6" s="29" t="s">
        <v>124</v>
      </c>
      <c r="H6" s="29" t="s">
        <v>119</v>
      </c>
      <c r="I6" s="29" t="str">
        <f>K3&amp;$N$1</f>
        <v>Opção BGrupo2</v>
      </c>
      <c r="J6" s="29">
        <v>2.9</v>
      </c>
      <c r="U6" s="29">
        <v>4</v>
      </c>
      <c r="V6" s="29">
        <v>11</v>
      </c>
      <c r="W6" s="29">
        <v>4</v>
      </c>
      <c r="X6" s="29">
        <v>0</v>
      </c>
      <c r="Y6" s="29">
        <v>4</v>
      </c>
      <c r="AM6" s="29" t="s">
        <v>129</v>
      </c>
      <c r="AN6" s="29" t="s">
        <v>140</v>
      </c>
      <c r="AO6" s="29" t="s">
        <v>99</v>
      </c>
    </row>
    <row r="7" spans="1:41" x14ac:dyDescent="0.3">
      <c r="B7" s="26">
        <v>6</v>
      </c>
      <c r="D7" s="1" t="s">
        <v>24</v>
      </c>
      <c r="I7" s="29" t="str">
        <f>K4&amp;$N$1</f>
        <v>Opção CGrupo2</v>
      </c>
      <c r="J7" s="29">
        <v>4</v>
      </c>
      <c r="U7" s="29">
        <v>5</v>
      </c>
      <c r="V7" s="29">
        <v>12</v>
      </c>
      <c r="W7" s="29">
        <v>5</v>
      </c>
      <c r="X7" s="29">
        <v>0</v>
      </c>
      <c r="Y7" s="29">
        <v>5</v>
      </c>
      <c r="AM7" s="29" t="s">
        <v>130</v>
      </c>
      <c r="AO7" s="29" t="s">
        <v>100</v>
      </c>
    </row>
    <row r="8" spans="1:41" x14ac:dyDescent="0.3">
      <c r="B8" s="26">
        <v>7</v>
      </c>
      <c r="D8" s="1" t="s">
        <v>25</v>
      </c>
      <c r="I8" s="29" t="str">
        <f>K2&amp;$O$1</f>
        <v>Opção AGrupo3</v>
      </c>
      <c r="J8" s="1">
        <v>2.1</v>
      </c>
      <c r="U8" s="29">
        <v>6</v>
      </c>
      <c r="V8" s="29">
        <v>13</v>
      </c>
      <c r="W8" s="29">
        <v>6</v>
      </c>
      <c r="X8" s="29">
        <v>0</v>
      </c>
      <c r="AM8" s="29" t="s">
        <v>131</v>
      </c>
      <c r="AN8" s="29" t="s">
        <v>57</v>
      </c>
      <c r="AO8" s="29" t="s">
        <v>103</v>
      </c>
    </row>
    <row r="9" spans="1:41" x14ac:dyDescent="0.3">
      <c r="B9" s="26">
        <v>8</v>
      </c>
      <c r="D9" s="1" t="s">
        <v>26</v>
      </c>
      <c r="I9" s="29" t="str">
        <f>K3&amp;$O$1</f>
        <v>Opção BGrupo3</v>
      </c>
      <c r="J9" s="1">
        <v>3.2</v>
      </c>
      <c r="U9" s="29">
        <v>7</v>
      </c>
      <c r="V9" s="29">
        <v>14</v>
      </c>
      <c r="W9" s="29">
        <v>7</v>
      </c>
      <c r="X9" s="29">
        <v>0</v>
      </c>
      <c r="AM9" s="29" t="s">
        <v>132</v>
      </c>
      <c r="AN9" s="29" t="s">
        <v>139</v>
      </c>
      <c r="AO9" s="29" t="s">
        <v>104</v>
      </c>
    </row>
    <row r="10" spans="1:41" x14ac:dyDescent="0.3">
      <c r="B10" s="26">
        <v>9</v>
      </c>
      <c r="D10" s="1" t="s">
        <v>27</v>
      </c>
      <c r="I10" s="29" t="str">
        <f>K4&amp;$O$1</f>
        <v>Opção CGrupo3</v>
      </c>
      <c r="J10" s="1">
        <v>4.3</v>
      </c>
      <c r="V10" s="29">
        <v>15</v>
      </c>
      <c r="W10" s="29">
        <v>8</v>
      </c>
      <c r="X10" s="29">
        <v>0.1</v>
      </c>
      <c r="AM10" s="29" t="s">
        <v>133</v>
      </c>
      <c r="AN10" s="29" t="s">
        <v>140</v>
      </c>
      <c r="AO10" s="29" t="s">
        <v>105</v>
      </c>
    </row>
    <row r="11" spans="1:41" x14ac:dyDescent="0.3">
      <c r="B11" s="26">
        <v>10</v>
      </c>
      <c r="D11" s="1" t="s">
        <v>28</v>
      </c>
      <c r="I11" s="29" t="str">
        <f>K2&amp;$P$1</f>
        <v>Opção AGrupo4</v>
      </c>
      <c r="J11" s="29">
        <v>2.4</v>
      </c>
      <c r="V11" s="29">
        <v>16</v>
      </c>
      <c r="W11" s="29">
        <v>9</v>
      </c>
      <c r="X11" s="29">
        <v>0.2</v>
      </c>
      <c r="AM11" s="29" t="s">
        <v>134</v>
      </c>
      <c r="AO11" s="29" t="s">
        <v>106</v>
      </c>
    </row>
    <row r="12" spans="1:41" x14ac:dyDescent="0.3">
      <c r="B12" s="26">
        <v>11</v>
      </c>
      <c r="D12" s="1" t="s">
        <v>29</v>
      </c>
      <c r="I12" s="29" t="str">
        <f>K3&amp;$P$1</f>
        <v>Opção BGrupo4</v>
      </c>
      <c r="J12" s="29">
        <v>3.5</v>
      </c>
      <c r="V12" s="29">
        <v>17</v>
      </c>
      <c r="W12" s="29">
        <v>10</v>
      </c>
      <c r="X12" s="29">
        <v>0.3</v>
      </c>
      <c r="AM12" s="29" t="s">
        <v>135</v>
      </c>
      <c r="AN12" s="29" t="s">
        <v>57</v>
      </c>
      <c r="AO12" s="29" t="s">
        <v>107</v>
      </c>
    </row>
    <row r="13" spans="1:41" x14ac:dyDescent="0.3">
      <c r="B13" s="26">
        <v>12</v>
      </c>
      <c r="D13" s="1" t="s">
        <v>30</v>
      </c>
      <c r="I13" s="29" t="str">
        <f>K4&amp;$P$1</f>
        <v>Opção CGrupo4</v>
      </c>
      <c r="J13" s="29">
        <v>4.6000000000000005</v>
      </c>
      <c r="V13" s="29">
        <v>18</v>
      </c>
      <c r="W13" s="29">
        <v>11</v>
      </c>
      <c r="X13" s="29">
        <v>0.4</v>
      </c>
      <c r="AM13" s="29" t="s">
        <v>136</v>
      </c>
      <c r="AN13" s="29" t="s">
        <v>139</v>
      </c>
      <c r="AO13" s="29" t="s">
        <v>108</v>
      </c>
    </row>
    <row r="14" spans="1:41" ht="15.6" customHeight="1" x14ac:dyDescent="0.3">
      <c r="B14" s="26">
        <v>13</v>
      </c>
      <c r="D14" s="1" t="s">
        <v>31</v>
      </c>
      <c r="I14" s="29" t="str">
        <f>K2&amp;$Q$1</f>
        <v>Opção AGrupo5</v>
      </c>
      <c r="J14" s="1">
        <v>2.7</v>
      </c>
      <c r="V14" s="29">
        <v>19</v>
      </c>
      <c r="W14" s="29">
        <v>12</v>
      </c>
      <c r="X14" s="29">
        <v>0.1</v>
      </c>
      <c r="AM14" s="29" t="s">
        <v>137</v>
      </c>
      <c r="AN14" s="29" t="s">
        <v>140</v>
      </c>
      <c r="AO14" s="29" t="s">
        <v>109</v>
      </c>
    </row>
    <row r="15" spans="1:41" ht="15.6" customHeight="1" x14ac:dyDescent="0.3">
      <c r="B15" s="26">
        <v>14</v>
      </c>
      <c r="D15" s="1" t="s">
        <v>32</v>
      </c>
      <c r="I15" s="29" t="str">
        <f>K3&amp;$Q$1</f>
        <v>Opção BGrupo5</v>
      </c>
      <c r="J15" s="1">
        <v>3.8</v>
      </c>
      <c r="V15" s="29">
        <v>20</v>
      </c>
      <c r="W15" s="29">
        <v>13</v>
      </c>
      <c r="X15" s="29">
        <v>0.2</v>
      </c>
      <c r="AM15" s="29" t="s">
        <v>138</v>
      </c>
      <c r="AO15" s="29" t="s">
        <v>110</v>
      </c>
    </row>
    <row r="16" spans="1:41" x14ac:dyDescent="0.3">
      <c r="B16" s="26">
        <v>15</v>
      </c>
      <c r="D16" s="1" t="s">
        <v>33</v>
      </c>
      <c r="I16" s="29" t="str">
        <f>K4&amp;$Q$1</f>
        <v>Opção CGrupo5</v>
      </c>
      <c r="J16" s="1">
        <v>4.9000000000000004</v>
      </c>
      <c r="V16" s="29">
        <v>21</v>
      </c>
      <c r="W16" s="29">
        <v>14</v>
      </c>
      <c r="X16" s="29">
        <v>0.3</v>
      </c>
    </row>
    <row r="17" spans="2:24" x14ac:dyDescent="0.3">
      <c r="B17" s="26">
        <v>16</v>
      </c>
      <c r="D17" s="1" t="s">
        <v>34</v>
      </c>
      <c r="V17" s="29">
        <v>22</v>
      </c>
      <c r="W17" s="29">
        <v>15</v>
      </c>
      <c r="X17" s="29">
        <v>0.4</v>
      </c>
    </row>
    <row r="18" spans="2:24" x14ac:dyDescent="0.3">
      <c r="B18" s="26">
        <v>17</v>
      </c>
      <c r="D18" s="1" t="s">
        <v>35</v>
      </c>
      <c r="V18" s="29">
        <v>23</v>
      </c>
      <c r="W18" s="29">
        <v>16</v>
      </c>
      <c r="X18" s="29">
        <v>0.1</v>
      </c>
    </row>
    <row r="19" spans="2:24" x14ac:dyDescent="0.3">
      <c r="B19" s="26">
        <v>18</v>
      </c>
      <c r="D19" s="1" t="s">
        <v>18</v>
      </c>
      <c r="V19" s="29">
        <v>24</v>
      </c>
      <c r="W19" s="29">
        <v>17</v>
      </c>
      <c r="X19" s="29">
        <v>0.2</v>
      </c>
    </row>
    <row r="20" spans="2:24" x14ac:dyDescent="0.3">
      <c r="B20" s="26">
        <v>19</v>
      </c>
      <c r="D20" s="1" t="s">
        <v>36</v>
      </c>
      <c r="V20" s="29">
        <v>25</v>
      </c>
      <c r="W20" s="29">
        <v>18</v>
      </c>
      <c r="X20" s="29">
        <v>0.3</v>
      </c>
    </row>
    <row r="21" spans="2:24" x14ac:dyDescent="0.3">
      <c r="B21" s="26">
        <v>20</v>
      </c>
      <c r="D21" s="1" t="s">
        <v>37</v>
      </c>
      <c r="V21" s="29">
        <v>26</v>
      </c>
      <c r="W21" s="29">
        <v>19</v>
      </c>
      <c r="X21" s="29">
        <v>0.4</v>
      </c>
    </row>
    <row r="22" spans="2:24" x14ac:dyDescent="0.3">
      <c r="B22" s="26">
        <v>21</v>
      </c>
      <c r="D22" s="1" t="s">
        <v>38</v>
      </c>
      <c r="V22" s="29">
        <v>27</v>
      </c>
      <c r="W22" s="29">
        <v>20</v>
      </c>
      <c r="X22" s="29">
        <v>0.1</v>
      </c>
    </row>
    <row r="23" spans="2:24" x14ac:dyDescent="0.3">
      <c r="B23" s="26">
        <v>22</v>
      </c>
      <c r="D23" s="1" t="s">
        <v>39</v>
      </c>
      <c r="V23" s="29">
        <v>28</v>
      </c>
      <c r="W23" s="29">
        <v>21</v>
      </c>
      <c r="X23" s="29">
        <v>0.2</v>
      </c>
    </row>
    <row r="24" spans="2:24" x14ac:dyDescent="0.3">
      <c r="B24" s="26">
        <v>23</v>
      </c>
      <c r="D24" s="1" t="s">
        <v>40</v>
      </c>
      <c r="V24" s="29">
        <v>29</v>
      </c>
      <c r="W24" s="29">
        <v>22</v>
      </c>
      <c r="X24" s="29">
        <v>0.3</v>
      </c>
    </row>
    <row r="25" spans="2:24" x14ac:dyDescent="0.3">
      <c r="B25" s="26">
        <v>24</v>
      </c>
      <c r="D25" s="1" t="s">
        <v>41</v>
      </c>
      <c r="V25" s="29">
        <v>30</v>
      </c>
      <c r="W25" s="29">
        <v>23</v>
      </c>
      <c r="X25" s="29">
        <v>0.4</v>
      </c>
    </row>
    <row r="26" spans="2:24" ht="15.6" customHeight="1" x14ac:dyDescent="0.3">
      <c r="B26" s="26">
        <v>25</v>
      </c>
      <c r="V26" s="29">
        <v>31</v>
      </c>
      <c r="W26" s="29">
        <v>24</v>
      </c>
      <c r="X26" s="29">
        <v>0.1</v>
      </c>
    </row>
    <row r="27" spans="2:24" ht="15.6" customHeight="1" x14ac:dyDescent="0.3">
      <c r="B27" s="26"/>
      <c r="W27" s="29">
        <v>25</v>
      </c>
      <c r="X27" s="29">
        <v>0.2</v>
      </c>
    </row>
    <row r="28" spans="2:24" x14ac:dyDescent="0.3">
      <c r="W28" s="29">
        <v>26</v>
      </c>
      <c r="X28" s="29">
        <v>0.3</v>
      </c>
    </row>
    <row r="29" spans="2:24" x14ac:dyDescent="0.3">
      <c r="W29" s="29">
        <v>27</v>
      </c>
      <c r="X29" s="29">
        <v>0.4</v>
      </c>
    </row>
    <row r="30" spans="2:24" x14ac:dyDescent="0.3">
      <c r="W30" s="29">
        <v>28</v>
      </c>
      <c r="X30" s="29">
        <v>0.1</v>
      </c>
    </row>
    <row r="31" spans="2:24" x14ac:dyDescent="0.3">
      <c r="W31" s="29">
        <v>29</v>
      </c>
      <c r="X31" s="29">
        <v>0.2</v>
      </c>
    </row>
    <row r="32" spans="2:24" x14ac:dyDescent="0.3">
      <c r="W32" s="29">
        <v>30</v>
      </c>
      <c r="X32" s="29">
        <v>0.3</v>
      </c>
    </row>
    <row r="33" spans="23:24" x14ac:dyDescent="0.3">
      <c r="W33" s="29">
        <v>31</v>
      </c>
      <c r="X33" s="29">
        <v>0.4</v>
      </c>
    </row>
  </sheetData>
  <sheetProtection algorithmName="SHA-512" hashValue="SAk77EXTPO2m2Z0a9iQzKctKwnCGSfeLciYrdun/wCoB+sTHR2AlUJoSgCLFAuyWyBLDYI75YiFHhil4vxeLyA==" saltValue="3WB6uZda8GvEofJVSmvEbw==" spinCount="100000" sheet="1" objects="1" scenarios="1" selectLockedCells="1"/>
  <phoneticPr fontId="2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A5D0-4B46-4B0A-8D21-1805880B9E15}">
  <dimension ref="A1:D126"/>
  <sheetViews>
    <sheetView showGridLines="0" topLeftCell="A28" zoomScale="40" zoomScaleNormal="40" workbookViewId="0">
      <selection activeCell="A33" sqref="A33"/>
    </sheetView>
  </sheetViews>
  <sheetFormatPr defaultRowHeight="56.4" x14ac:dyDescent="1.05"/>
  <cols>
    <col min="1" max="1" width="45.77734375" style="48" customWidth="1"/>
    <col min="2" max="2" width="33.6640625" style="24" customWidth="1"/>
    <col min="3" max="4" width="30.5546875" style="25" customWidth="1"/>
    <col min="5" max="5" width="237.21875" style="24" customWidth="1"/>
    <col min="6" max="16384" width="8.88671875" style="24"/>
  </cols>
  <sheetData>
    <row r="1" spans="1:3" ht="216.6" customHeight="1" x14ac:dyDescent="1.05">
      <c r="C1" s="25">
        <v>0</v>
      </c>
    </row>
    <row r="2" spans="1:3" ht="216.6" customHeight="1" x14ac:dyDescent="1.05">
      <c r="C2" s="25">
        <v>1</v>
      </c>
    </row>
    <row r="3" spans="1:3" ht="216.6" customHeight="1" x14ac:dyDescent="1.05">
      <c r="C3" s="25">
        <v>2</v>
      </c>
    </row>
    <row r="4" spans="1:3" ht="216.6" customHeight="1" x14ac:dyDescent="1.05">
      <c r="C4" s="25">
        <v>3</v>
      </c>
    </row>
    <row r="5" spans="1:3" ht="216.6" customHeight="1" x14ac:dyDescent="1.05">
      <c r="C5" s="25">
        <v>4</v>
      </c>
    </row>
    <row r="6" spans="1:3" ht="216.6" customHeight="1" x14ac:dyDescent="1.05">
      <c r="A6" s="48">
        <v>1</v>
      </c>
      <c r="C6" s="25">
        <v>5</v>
      </c>
    </row>
    <row r="7" spans="1:3" ht="216.6" customHeight="1" x14ac:dyDescent="1.05">
      <c r="C7" s="25">
        <v>6</v>
      </c>
    </row>
    <row r="8" spans="1:3" ht="216.6" customHeight="1" x14ac:dyDescent="1.05">
      <c r="C8" s="25">
        <v>7</v>
      </c>
    </row>
    <row r="9" spans="1:3" ht="216.6" customHeight="1" x14ac:dyDescent="0.3">
      <c r="A9" s="49" t="s">
        <v>43</v>
      </c>
      <c r="B9" s="39"/>
      <c r="C9" s="25">
        <v>8</v>
      </c>
    </row>
    <row r="10" spans="1:3" ht="216.6" customHeight="1" x14ac:dyDescent="0.3">
      <c r="A10" s="49" t="s">
        <v>43</v>
      </c>
      <c r="C10" s="25">
        <v>9</v>
      </c>
    </row>
    <row r="11" spans="1:3" ht="216.6" customHeight="1" x14ac:dyDescent="0.3">
      <c r="A11" s="49" t="s">
        <v>43</v>
      </c>
      <c r="C11" s="25">
        <v>10</v>
      </c>
    </row>
    <row r="12" spans="1:3" ht="216.6" customHeight="1" x14ac:dyDescent="0.3">
      <c r="A12" s="49" t="s">
        <v>43</v>
      </c>
      <c r="C12" s="25">
        <v>11</v>
      </c>
    </row>
    <row r="13" spans="1:3" ht="216.6" customHeight="1" x14ac:dyDescent="0.3">
      <c r="A13" s="49" t="s">
        <v>156</v>
      </c>
      <c r="C13" s="25">
        <v>12</v>
      </c>
    </row>
    <row r="14" spans="1:3" ht="216.6" customHeight="1" x14ac:dyDescent="0.3">
      <c r="A14" s="49" t="s">
        <v>156</v>
      </c>
      <c r="C14" s="25">
        <v>13</v>
      </c>
    </row>
    <row r="15" spans="1:3" ht="216.6" customHeight="1" x14ac:dyDescent="0.3">
      <c r="A15" s="49" t="s">
        <v>156</v>
      </c>
      <c r="C15" s="25">
        <v>14</v>
      </c>
    </row>
    <row r="16" spans="1:3" ht="216.6" customHeight="1" x14ac:dyDescent="0.3">
      <c r="A16" s="49" t="s">
        <v>156</v>
      </c>
      <c r="C16" s="25">
        <v>15</v>
      </c>
    </row>
    <row r="17" spans="1:3" ht="216.6" customHeight="1" x14ac:dyDescent="0.3">
      <c r="A17" s="49" t="s">
        <v>45</v>
      </c>
      <c r="C17" s="25">
        <v>16</v>
      </c>
    </row>
    <row r="18" spans="1:3" ht="216.6" customHeight="1" x14ac:dyDescent="0.3">
      <c r="A18" s="49" t="s">
        <v>45</v>
      </c>
      <c r="C18" s="25">
        <v>17</v>
      </c>
    </row>
    <row r="19" spans="1:3" ht="216.6" customHeight="1" x14ac:dyDescent="0.3">
      <c r="A19" s="49" t="s">
        <v>45</v>
      </c>
      <c r="C19" s="25">
        <v>18</v>
      </c>
    </row>
    <row r="20" spans="1:3" ht="216.6" customHeight="1" x14ac:dyDescent="0.3">
      <c r="A20" s="49" t="s">
        <v>45</v>
      </c>
      <c r="C20" s="25">
        <v>19</v>
      </c>
    </row>
    <row r="21" spans="1:3" ht="216.6" customHeight="1" x14ac:dyDescent="0.3">
      <c r="A21" s="49" t="s">
        <v>157</v>
      </c>
      <c r="C21" s="25">
        <v>20</v>
      </c>
    </row>
    <row r="22" spans="1:3" ht="216.6" customHeight="1" x14ac:dyDescent="0.3">
      <c r="A22" s="49" t="s">
        <v>157</v>
      </c>
      <c r="C22" s="25">
        <v>21</v>
      </c>
    </row>
    <row r="23" spans="1:3" ht="216.6" customHeight="1" x14ac:dyDescent="0.3">
      <c r="A23" s="49" t="s">
        <v>157</v>
      </c>
      <c r="C23" s="25">
        <v>22</v>
      </c>
    </row>
    <row r="24" spans="1:3" ht="216.6" customHeight="1" x14ac:dyDescent="0.3">
      <c r="A24" s="49" t="s">
        <v>157</v>
      </c>
      <c r="C24" s="25">
        <v>23</v>
      </c>
    </row>
    <row r="25" spans="1:3" ht="216.6" customHeight="1" x14ac:dyDescent="0.3">
      <c r="A25" s="49" t="s">
        <v>158</v>
      </c>
      <c r="C25" s="25">
        <v>24</v>
      </c>
    </row>
    <row r="26" spans="1:3" ht="216.6" customHeight="1" x14ac:dyDescent="0.3">
      <c r="A26" s="49" t="s">
        <v>158</v>
      </c>
      <c r="C26" s="25">
        <v>25</v>
      </c>
    </row>
    <row r="27" spans="1:3" ht="216.6" customHeight="1" x14ac:dyDescent="0.3">
      <c r="A27" s="49" t="s">
        <v>158</v>
      </c>
      <c r="C27" s="25">
        <v>26</v>
      </c>
    </row>
    <row r="28" spans="1:3" ht="216.6" customHeight="1" x14ac:dyDescent="0.3">
      <c r="A28" s="49" t="s">
        <v>95</v>
      </c>
      <c r="C28" s="25">
        <v>27</v>
      </c>
    </row>
    <row r="29" spans="1:3" ht="216.6" customHeight="1" x14ac:dyDescent="0.3">
      <c r="A29" s="49" t="s">
        <v>96</v>
      </c>
      <c r="C29" s="25">
        <v>28</v>
      </c>
    </row>
    <row r="30" spans="1:3" ht="216.6" customHeight="1" x14ac:dyDescent="0.3">
      <c r="A30" s="49" t="s">
        <v>96</v>
      </c>
      <c r="C30" s="25">
        <v>29</v>
      </c>
    </row>
    <row r="31" spans="1:3" ht="216.6" customHeight="1" x14ac:dyDescent="0.3">
      <c r="A31" s="49" t="s">
        <v>96</v>
      </c>
      <c r="C31" s="25">
        <v>30</v>
      </c>
    </row>
    <row r="32" spans="1:3" ht="216.6" customHeight="1" x14ac:dyDescent="0.3">
      <c r="A32" s="49" t="s">
        <v>96</v>
      </c>
      <c r="C32" s="25">
        <v>31</v>
      </c>
    </row>
    <row r="33" spans="1:4" ht="216.6" customHeight="1" x14ac:dyDescent="0.3">
      <c r="A33" s="82" t="s">
        <v>66</v>
      </c>
      <c r="C33" s="25" t="s">
        <v>60</v>
      </c>
    </row>
    <row r="34" spans="1:4" ht="231.6" customHeight="1" x14ac:dyDescent="0.3">
      <c r="A34" s="50"/>
      <c r="D34" s="25" t="s">
        <v>43</v>
      </c>
    </row>
    <row r="35" spans="1:4" ht="231.6" customHeight="1" x14ac:dyDescent="0.3">
      <c r="A35" s="50"/>
      <c r="D35" s="25" t="s">
        <v>101</v>
      </c>
    </row>
    <row r="36" spans="1:4" ht="231.6" customHeight="1" x14ac:dyDescent="0.3">
      <c r="A36" s="50"/>
      <c r="D36" s="25" t="s">
        <v>102</v>
      </c>
    </row>
    <row r="37" spans="1:4" ht="216.6" customHeight="1" x14ac:dyDescent="1.05"/>
    <row r="38" spans="1:4" ht="216.6" customHeight="1" x14ac:dyDescent="1.05"/>
    <row r="39" spans="1:4" ht="216.6" customHeight="1" x14ac:dyDescent="1.05"/>
    <row r="40" spans="1:4" ht="216.6" customHeight="1" x14ac:dyDescent="1.05"/>
    <row r="41" spans="1:4" ht="216.6" customHeight="1" x14ac:dyDescent="1.05"/>
    <row r="42" spans="1:4" ht="216.6" customHeight="1" x14ac:dyDescent="1.05"/>
    <row r="43" spans="1:4" ht="216.6" customHeight="1" x14ac:dyDescent="1.05"/>
    <row r="44" spans="1:4" ht="216.6" customHeight="1" x14ac:dyDescent="1.05"/>
    <row r="45" spans="1:4" ht="216.6" customHeight="1" x14ac:dyDescent="1.05"/>
    <row r="46" spans="1:4" ht="216.6" customHeight="1" x14ac:dyDescent="1.05"/>
    <row r="47" spans="1:4" ht="216.6" customHeight="1" x14ac:dyDescent="1.05"/>
    <row r="48" spans="1:4" ht="216.6" customHeight="1" x14ac:dyDescent="1.05"/>
    <row r="49" ht="216.6" customHeight="1" x14ac:dyDescent="1.05"/>
    <row r="50" ht="216.6" customHeight="1" x14ac:dyDescent="1.05"/>
    <row r="51" ht="216.6" customHeight="1" x14ac:dyDescent="1.05"/>
    <row r="52" ht="216.6" customHeight="1" x14ac:dyDescent="1.05"/>
    <row r="53" ht="216.6" customHeight="1" x14ac:dyDescent="1.05"/>
    <row r="54" ht="216.6" customHeight="1" x14ac:dyDescent="1.05"/>
    <row r="55" ht="243.6" customHeight="1" x14ac:dyDescent="1.05"/>
    <row r="56" ht="243.6" customHeight="1" x14ac:dyDescent="1.05"/>
    <row r="57" ht="243.6" customHeight="1" x14ac:dyDescent="1.05"/>
    <row r="58" ht="243.6" customHeight="1" x14ac:dyDescent="1.05"/>
    <row r="59" ht="243.6" customHeight="1" x14ac:dyDescent="1.05"/>
    <row r="60" ht="251.4" customHeight="1" x14ac:dyDescent="1.05"/>
    <row r="61" ht="251.4" customHeight="1" x14ac:dyDescent="1.05"/>
    <row r="62" ht="251.4" customHeight="1" x14ac:dyDescent="1.05"/>
    <row r="63" ht="251.4" customHeight="1" x14ac:dyDescent="1.05"/>
    <row r="64" ht="251.4" customHeight="1" x14ac:dyDescent="1.05"/>
    <row r="65" ht="251.4" customHeight="1" x14ac:dyDescent="1.05"/>
    <row r="66" ht="251.4" customHeight="1" x14ac:dyDescent="1.05"/>
    <row r="67" ht="251.4" customHeight="1" x14ac:dyDescent="1.05"/>
    <row r="68" ht="251.4" customHeight="1" x14ac:dyDescent="1.05"/>
    <row r="69" ht="251.4" customHeight="1" x14ac:dyDescent="1.05"/>
    <row r="70" ht="251.4" customHeight="1" x14ac:dyDescent="1.05"/>
    <row r="71" ht="251.4" customHeight="1" x14ac:dyDescent="1.05"/>
    <row r="72" ht="251.4" customHeight="1" x14ac:dyDescent="1.05"/>
    <row r="73" ht="251.4" customHeight="1" x14ac:dyDescent="1.05"/>
    <row r="74" ht="251.4" customHeight="1" x14ac:dyDescent="1.05"/>
    <row r="75" ht="251.4" customHeight="1" x14ac:dyDescent="1.05"/>
    <row r="76" ht="251.4" customHeight="1" x14ac:dyDescent="1.05"/>
    <row r="77" ht="251.4" customHeight="1" x14ac:dyDescent="1.05"/>
    <row r="78" ht="251.4" customHeight="1" x14ac:dyDescent="1.05"/>
    <row r="79" ht="251.4" customHeight="1" x14ac:dyDescent="1.05"/>
    <row r="80" ht="251.4" customHeight="1" x14ac:dyDescent="1.05"/>
    <row r="81" ht="251.4" customHeight="1" x14ac:dyDescent="1.05"/>
    <row r="82" ht="251.4" customHeight="1" x14ac:dyDescent="1.05"/>
    <row r="83" ht="251.4" customHeight="1" x14ac:dyDescent="1.05"/>
    <row r="84" ht="251.4" customHeight="1" x14ac:dyDescent="1.05"/>
    <row r="85" ht="251.4" customHeight="1" x14ac:dyDescent="1.05"/>
    <row r="86" ht="251.4" customHeight="1" x14ac:dyDescent="1.05"/>
    <row r="87" ht="251.4" customHeight="1" x14ac:dyDescent="1.05"/>
    <row r="88" ht="251.4" customHeight="1" x14ac:dyDescent="1.05"/>
    <row r="89" ht="251.4" customHeight="1" x14ac:dyDescent="1.05"/>
    <row r="90" ht="251.4" customHeight="1" x14ac:dyDescent="1.05"/>
    <row r="91" ht="251.4" customHeight="1" x14ac:dyDescent="1.05"/>
    <row r="92" ht="251.4" customHeight="1" x14ac:dyDescent="1.05"/>
    <row r="93" ht="251.4" customHeight="1" x14ac:dyDescent="1.05"/>
    <row r="94" ht="251.4" customHeight="1" x14ac:dyDescent="1.05"/>
    <row r="95" ht="251.4" customHeight="1" x14ac:dyDescent="1.05"/>
    <row r="96" ht="251.4" customHeight="1" x14ac:dyDescent="1.05"/>
    <row r="97" ht="251.4" customHeight="1" x14ac:dyDescent="1.05"/>
    <row r="98" ht="251.4" customHeight="1" x14ac:dyDescent="1.05"/>
    <row r="99" ht="251.4" customHeight="1" x14ac:dyDescent="1.05"/>
    <row r="100" ht="251.4" customHeight="1" x14ac:dyDescent="1.05"/>
    <row r="101" ht="251.4" customHeight="1" x14ac:dyDescent="1.05"/>
    <row r="102" ht="251.4" customHeight="1" x14ac:dyDescent="1.05"/>
    <row r="103" ht="251.4" customHeight="1" x14ac:dyDescent="1.05"/>
    <row r="104" ht="251.4" customHeight="1" x14ac:dyDescent="1.05"/>
    <row r="105" ht="251.4" customHeight="1" x14ac:dyDescent="1.05"/>
    <row r="106" ht="251.4" customHeight="1" x14ac:dyDescent="1.05"/>
    <row r="107" ht="251.4" customHeight="1" x14ac:dyDescent="1.05"/>
    <row r="108" ht="251.4" customHeight="1" x14ac:dyDescent="1.05"/>
    <row r="109" ht="251.4" customHeight="1" x14ac:dyDescent="1.05"/>
    <row r="110" ht="251.4" customHeight="1" x14ac:dyDescent="1.05"/>
    <row r="111" ht="251.4" customHeight="1" x14ac:dyDescent="1.05"/>
    <row r="112" ht="251.4" customHeight="1" x14ac:dyDescent="1.05"/>
    <row r="113" ht="251.4" customHeight="1" x14ac:dyDescent="1.05"/>
    <row r="114" ht="251.4" customHeight="1" x14ac:dyDescent="1.05"/>
    <row r="115" ht="251.4" customHeight="1" x14ac:dyDescent="1.05"/>
    <row r="116" ht="251.4" customHeight="1" x14ac:dyDescent="1.05"/>
    <row r="117" ht="251.4" customHeight="1" x14ac:dyDescent="1.05"/>
    <row r="118" ht="251.4" customHeight="1" x14ac:dyDescent="1.05"/>
    <row r="119" ht="251.4" customHeight="1" x14ac:dyDescent="1.05"/>
    <row r="120" ht="251.4" customHeight="1" x14ac:dyDescent="1.05"/>
    <row r="121" ht="251.4" customHeight="1" x14ac:dyDescent="1.05"/>
    <row r="122" ht="251.4" customHeight="1" x14ac:dyDescent="1.05"/>
    <row r="123" ht="251.4" customHeight="1" x14ac:dyDescent="1.05"/>
    <row r="124" ht="251.4" customHeight="1" x14ac:dyDescent="1.05"/>
    <row r="125" ht="251.4" customHeight="1" x14ac:dyDescent="1.05"/>
    <row r="126" ht="251.4" customHeight="1" x14ac:dyDescent="1.05"/>
  </sheetData>
  <sheetProtection algorithmName="SHA-512" hashValue="OwRfHBP7Gbxx2yFNjo0rZrIX0xSCb9/CnFsvKV18LlySxX5EwgclvqrBiPrtWG0gIKS45aSjTamlL7cdIPlvdQ==" saltValue="mVj2+y/dZ0tDUhQ0eySI4w==" spinCount="100000" sheet="1" objects="1" scenarios="1" selectLockedCells="1"/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46C3AB2B3294FB8E05FFE80572211" ma:contentTypeVersion="8" ma:contentTypeDescription="Criar um novo documento." ma:contentTypeScope="" ma:versionID="dbcbb4eab202121661c07ad3058647d2">
  <xsd:schema xmlns:xsd="http://www.w3.org/2001/XMLSchema" xmlns:xs="http://www.w3.org/2001/XMLSchema" xmlns:p="http://schemas.microsoft.com/office/2006/metadata/properties" xmlns:ns2="9f946baf-b309-43aa-8ad6-eaacf945a3a5" targetNamespace="http://schemas.microsoft.com/office/2006/metadata/properties" ma:root="true" ma:fieldsID="298d085a34c0c8be02d61f6440a05194" ns2:_="">
    <xsd:import namespace="9f946baf-b309-43aa-8ad6-eaacf945a3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46baf-b309-43aa-8ad6-eaacf945a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EF17E5-905C-45BF-BB97-802EB185B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3A9EAD-5FC7-45D5-85D6-79487E9293F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F870B40-2080-4C88-9822-05CB875FD4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946baf-b309-43aa-8ad6-eaacf945a3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16</vt:i4>
      </vt:variant>
    </vt:vector>
  </HeadingPairs>
  <TitlesOfParts>
    <vt:vector size="20" baseType="lpstr">
      <vt:lpstr>carta de competição</vt:lpstr>
      <vt:lpstr>preenchimento cartas</vt:lpstr>
      <vt:lpstr>dados</vt:lpstr>
      <vt:lpstr>dados1</vt:lpstr>
      <vt:lpstr>alunos</vt:lpstr>
      <vt:lpstr>'carta de competição'!Área_de_Impressão</vt:lpstr>
      <vt:lpstr>'preenchimento cartas'!Área_de_Impressão</vt:lpstr>
      <vt:lpstr>cartas</vt:lpstr>
      <vt:lpstr>CLDE</vt:lpstr>
      <vt:lpstr>competição</vt:lpstr>
      <vt:lpstr>desloc.</vt:lpstr>
      <vt:lpstr>figuras</vt:lpstr>
      <vt:lpstr>lista</vt:lpstr>
      <vt:lpstr>listaopções</vt:lpstr>
      <vt:lpstr>nivel</vt:lpstr>
      <vt:lpstr>opção</vt:lpstr>
      <vt:lpstr>opçãoa</vt:lpstr>
      <vt:lpstr>opções</vt:lpstr>
      <vt:lpstr>pma</vt:lpstr>
      <vt:lpstr>técnicos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Emanuel Rocha</dc:creator>
  <cp:lastModifiedBy>José Emanuel Rocha</cp:lastModifiedBy>
  <cp:lastPrinted>2021-12-02T20:58:47Z</cp:lastPrinted>
  <dcterms:created xsi:type="dcterms:W3CDTF">2012-01-02T18:46:05Z</dcterms:created>
  <dcterms:modified xsi:type="dcterms:W3CDTF">2021-12-03T00:53:35Z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0x0101008F546C3AB2B3294FB8E05FFE80572211</vt:lpwstr>
  </property>
</Properties>
</file>