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455" tabRatio="362"/>
  </bookViews>
  <sheets>
    <sheet name="Ficha Inscrição" sheetId="1" r:id="rId1"/>
    <sheet name="Fase Escola" sheetId="2" r:id="rId2"/>
    <sheet name="Prova" sheetId="3" r:id="rId3"/>
  </sheets>
  <definedNames>
    <definedName name="_xlnm._FilterDatabase" localSheetId="2" hidden="1">Prova!$B$6:$L$40</definedName>
    <definedName name="_xlnm._FilterDatabase">Prova!$B$6:$L$40</definedName>
    <definedName name="Adap">'Ficha Inscrição'!$M$55:$P$56</definedName>
    <definedName name="Anos">'Ficha Inscrição'!$G$29:$G$64</definedName>
    <definedName name="_xlnm.Print_Area" localSheetId="0">'Ficha Inscrição'!$A$1:$Q$84</definedName>
    <definedName name="_xlnm.Print_Area" localSheetId="2">Prova!$A:$L</definedName>
    <definedName name="_xlnm.Print_Area">'Fase Escola'!$A$1:$O$23</definedName>
    <definedName name="Corrida">'Ficha Inscrição'!$T$29:$T$64</definedName>
    <definedName name="Escolas">'Ficha Inscrição'!$J$29:$J$64</definedName>
    <definedName name="km">'Ficha Inscrição'!$V$29:$V$64</definedName>
    <definedName name="Lanc">'Ficha Inscrição'!$W$29:$W$64</definedName>
    <definedName name="Nomes">'Ficha Inscrição'!$B$29:$B$64</definedName>
    <definedName name="Print_Area_1">'Ficha Inscrição'!$A$1:$R$116</definedName>
    <definedName name="ProvasInfA_F">'Ficha Inscrição'!$M$29:$O$32</definedName>
    <definedName name="ProvasInfA_M">'Ficha Inscrição'!$M$33:$O$36</definedName>
    <definedName name="ProvasInfB_F">'Ficha Inscrição'!$M$37:$O$40</definedName>
    <definedName name="ProvasInfB_M">'Ficha Inscrição'!$M$41:$O$44</definedName>
    <definedName name="ProvasIni_F">'Ficha Inscrição'!$M$45:$P$49</definedName>
    <definedName name="ProvasIni_M">'Ficha Inscrição'!$M$50:$P$54</definedName>
    <definedName name="ProvasJuv_F">'Ficha Inscrição'!$M$57:$O$60</definedName>
    <definedName name="ProvasJuv_M">'Ficha Inscrição'!$M$61:$O$64</definedName>
    <definedName name="Salto">'Ficha Inscrição'!$U$29:$U$64</definedName>
  </definedNames>
  <calcPr calcId="145621"/>
</workbook>
</file>

<file path=xl/calcChain.xml><?xml version="1.0" encoding="utf-8"?>
<calcChain xmlns="http://schemas.openxmlformats.org/spreadsheetml/2006/main">
  <c r="B42" i="3" l="1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7" i="3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C32" i="3" l="1"/>
  <c r="F32" i="3"/>
  <c r="C27" i="3"/>
  <c r="F41" i="3"/>
  <c r="E42" i="3"/>
  <c r="E41" i="3"/>
  <c r="F40" i="3"/>
  <c r="C31" i="3"/>
  <c r="E36" i="3"/>
  <c r="F22" i="3"/>
  <c r="F18" i="3"/>
  <c r="F10" i="3"/>
  <c r="F26" i="3"/>
  <c r="F14" i="3"/>
  <c r="F30" i="3"/>
  <c r="C39" i="3"/>
  <c r="C35" i="3"/>
  <c r="F25" i="3"/>
  <c r="F21" i="3"/>
  <c r="F17" i="3"/>
  <c r="F13" i="3"/>
  <c r="F9" i="3"/>
  <c r="C7" i="3"/>
  <c r="F8" i="3"/>
  <c r="C28" i="3"/>
  <c r="E38" i="3"/>
  <c r="E34" i="3"/>
  <c r="E37" i="3"/>
  <c r="E33" i="3"/>
  <c r="F29" i="3"/>
  <c r="C24" i="3"/>
  <c r="C12" i="3"/>
  <c r="F28" i="3"/>
  <c r="F20" i="3"/>
  <c r="F16" i="3"/>
  <c r="F12" i="3"/>
  <c r="F24" i="3"/>
  <c r="C23" i="3"/>
  <c r="C19" i="3"/>
  <c r="C15" i="3"/>
  <c r="C11" i="3"/>
  <c r="C8" i="3"/>
  <c r="C36" i="3"/>
  <c r="F36" i="3"/>
  <c r="C40" i="3"/>
  <c r="C16" i="3"/>
  <c r="C20" i="3"/>
  <c r="E11" i="3"/>
  <c r="E23" i="3"/>
  <c r="E8" i="3"/>
  <c r="E12" i="3"/>
  <c r="E16" i="3"/>
  <c r="E20" i="3"/>
  <c r="E24" i="3"/>
  <c r="E28" i="3"/>
  <c r="E32" i="3"/>
  <c r="E40" i="3"/>
  <c r="F33" i="3"/>
  <c r="F37" i="3"/>
  <c r="F42" i="3"/>
  <c r="C9" i="3"/>
  <c r="C13" i="3"/>
  <c r="C17" i="3"/>
  <c r="C21" i="3"/>
  <c r="C25" i="3"/>
  <c r="C29" i="3"/>
  <c r="C33" i="3"/>
  <c r="C37" i="3"/>
  <c r="C41" i="3"/>
  <c r="E7" i="3"/>
  <c r="E15" i="3"/>
  <c r="E19" i="3"/>
  <c r="E27" i="3"/>
  <c r="E31" i="3"/>
  <c r="E35" i="3"/>
  <c r="E39" i="3"/>
  <c r="F7" i="3"/>
  <c r="F11" i="3"/>
  <c r="F15" i="3"/>
  <c r="F19" i="3"/>
  <c r="F23" i="3"/>
  <c r="F27" i="3"/>
  <c r="F31" i="3"/>
  <c r="E9" i="3"/>
  <c r="E13" i="3"/>
  <c r="E17" i="3"/>
  <c r="E21" i="3"/>
  <c r="E25" i="3"/>
  <c r="E29" i="3"/>
  <c r="F34" i="3"/>
  <c r="F38" i="3"/>
  <c r="C10" i="3"/>
  <c r="C14" i="3"/>
  <c r="C18" i="3"/>
  <c r="C22" i="3"/>
  <c r="C26" i="3"/>
  <c r="C30" i="3"/>
  <c r="C34" i="3"/>
  <c r="C38" i="3"/>
  <c r="C42" i="3"/>
  <c r="E10" i="3"/>
  <c r="E14" i="3"/>
  <c r="E18" i="3"/>
  <c r="E22" i="3"/>
  <c r="E26" i="3"/>
  <c r="E30" i="3"/>
  <c r="F35" i="3"/>
  <c r="F39" i="3"/>
  <c r="O71" i="1"/>
  <c r="O70" i="1"/>
  <c r="P70" i="1"/>
  <c r="P69" i="1"/>
  <c r="P68" i="1"/>
  <c r="P67" i="1"/>
  <c r="O69" i="1" l="1"/>
  <c r="O68" i="1"/>
  <c r="O67" i="1"/>
  <c r="I56" i="1"/>
  <c r="I55" i="1"/>
  <c r="A89" i="1"/>
  <c r="B12" i="2" l="1"/>
  <c r="C12" i="2"/>
  <c r="C8" i="2"/>
  <c r="E8" i="2" l="1"/>
  <c r="F8" i="2"/>
  <c r="E9" i="2"/>
  <c r="F9" i="2"/>
  <c r="E10" i="2"/>
  <c r="F10" i="2"/>
  <c r="E11" i="2"/>
  <c r="F11" i="2"/>
  <c r="E12" i="2"/>
  <c r="F12" i="2"/>
  <c r="G12" i="2"/>
  <c r="H12" i="2"/>
  <c r="I12" i="2"/>
  <c r="J12" i="2"/>
  <c r="K12" i="2"/>
  <c r="L12" i="2"/>
  <c r="N12" i="2" l="1"/>
  <c r="O12" i="2"/>
  <c r="O25" i="1" l="1"/>
  <c r="M12" i="2" s="1"/>
  <c r="A90" i="1" l="1"/>
  <c r="A91" i="1" s="1"/>
  <c r="I29" i="1"/>
  <c r="I60" i="1"/>
  <c r="I59" i="1"/>
  <c r="I58" i="1"/>
  <c r="I57" i="1"/>
  <c r="I54" i="1"/>
  <c r="I53" i="1"/>
  <c r="I52" i="1"/>
  <c r="I51" i="1"/>
  <c r="I50" i="1"/>
  <c r="A92" i="1" l="1"/>
  <c r="L70" i="1"/>
  <c r="A93" i="1"/>
  <c r="A94" i="1" s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61" i="1"/>
  <c r="I62" i="1"/>
  <c r="I63" i="1"/>
  <c r="I64" i="1"/>
  <c r="L69" i="1" l="1"/>
  <c r="A95" i="1"/>
  <c r="A96" i="1" s="1"/>
  <c r="L10" i="2"/>
  <c r="K10" i="2"/>
  <c r="J10" i="2"/>
  <c r="I10" i="2"/>
  <c r="H10" i="2"/>
  <c r="G10" i="2"/>
  <c r="N10" i="2" s="1"/>
  <c r="C10" i="2"/>
  <c r="B10" i="2"/>
  <c r="L11" i="2"/>
  <c r="K11" i="2"/>
  <c r="J11" i="2"/>
  <c r="I11" i="2"/>
  <c r="H11" i="2"/>
  <c r="O11" i="2" s="1"/>
  <c r="G11" i="2"/>
  <c r="N11" i="2"/>
  <c r="C11" i="2"/>
  <c r="B11" i="2"/>
  <c r="L9" i="2"/>
  <c r="K9" i="2"/>
  <c r="J9" i="2"/>
  <c r="I9" i="2"/>
  <c r="H9" i="2"/>
  <c r="G9" i="2"/>
  <c r="N9" i="2" s="1"/>
  <c r="C9" i="2"/>
  <c r="B9" i="2"/>
  <c r="L8" i="2"/>
  <c r="K8" i="2"/>
  <c r="J8" i="2"/>
  <c r="I8" i="2"/>
  <c r="H8" i="2"/>
  <c r="G8" i="2"/>
  <c r="B8" i="2"/>
  <c r="M7" i="2"/>
  <c r="L7" i="2"/>
  <c r="K7" i="2"/>
  <c r="J7" i="2"/>
  <c r="I7" i="2"/>
  <c r="H7" i="2"/>
  <c r="G7" i="2"/>
  <c r="F7" i="2"/>
  <c r="E7" i="2"/>
  <c r="O24" i="1"/>
  <c r="M11" i="2" s="1"/>
  <c r="O23" i="1"/>
  <c r="M10" i="2" s="1"/>
  <c r="O22" i="1"/>
  <c r="M9" i="2" s="1"/>
  <c r="O21" i="1"/>
  <c r="M8" i="2" s="1"/>
  <c r="G6" i="2" l="1"/>
  <c r="I6" i="2"/>
  <c r="K6" i="2"/>
  <c r="M6" i="2"/>
  <c r="N8" i="2"/>
  <c r="N6" i="2" s="1"/>
  <c r="E6" i="2"/>
  <c r="H6" i="2"/>
  <c r="J6" i="2"/>
  <c r="L6" i="2"/>
  <c r="O9" i="2"/>
  <c r="F6" i="2"/>
  <c r="O8" i="2"/>
  <c r="L68" i="1"/>
  <c r="A97" i="1"/>
  <c r="A98" i="1" s="1"/>
  <c r="O10" i="2"/>
  <c r="L67" i="1" l="1"/>
  <c r="L71" i="1"/>
  <c r="O6" i="2"/>
</calcChain>
</file>

<file path=xl/comments1.xml><?xml version="1.0" encoding="utf-8"?>
<comments xmlns="http://schemas.openxmlformats.org/spreadsheetml/2006/main">
  <authors>
    <author>Jose Paulo Moreira</author>
  </authors>
  <commentList>
    <comment ref="A28" authorId="0">
      <text>
        <r>
          <rPr>
            <b/>
            <sz val="9"/>
            <color indexed="81"/>
            <rFont val="Tahoma"/>
            <family val="2"/>
          </rPr>
          <t>Jose Paulo Moreira: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<sst xmlns="http://schemas.openxmlformats.org/spreadsheetml/2006/main" count="314" uniqueCount="124">
  <si>
    <t>MegaSprinter - Velocidade (40m)</t>
  </si>
  <si>
    <t>MegaSalto (Comprimento)</t>
  </si>
  <si>
    <t>MegaKm - Resistência (1.000m)</t>
  </si>
  <si>
    <t>Ficha de Inscrição - Fase CLDE</t>
  </si>
  <si>
    <t>Coordenação Local do DE</t>
  </si>
  <si>
    <t>Alto Alentejo</t>
  </si>
  <si>
    <t>DSR</t>
  </si>
  <si>
    <t>DSRALE</t>
  </si>
  <si>
    <t>Nome do  AE/Escola</t>
  </si>
  <si>
    <t>Código GEPE</t>
  </si>
  <si>
    <t>Nome</t>
  </si>
  <si>
    <t>Telf./Telm.</t>
  </si>
  <si>
    <t>E-Mail</t>
  </si>
  <si>
    <r>
      <t xml:space="preserve">Prof. Responsável </t>
    </r>
    <r>
      <rPr>
        <sz val="12"/>
        <color rgb="FFFF6600"/>
        <rFont val="Arial Black"/>
        <family val="2"/>
        <charset val="1"/>
      </rPr>
      <t>MegaSprinter</t>
    </r>
  </si>
  <si>
    <r>
      <t xml:space="preserve">Prof. Responsável </t>
    </r>
    <r>
      <rPr>
        <sz val="12"/>
        <color rgb="FF008000"/>
        <rFont val="Arial Black"/>
        <family val="2"/>
        <charset val="1"/>
      </rPr>
      <t>MegaSalto</t>
    </r>
  </si>
  <si>
    <r>
      <t xml:space="preserve">Prof. Responsável </t>
    </r>
    <r>
      <rPr>
        <sz val="12"/>
        <color rgb="FF0000FF"/>
        <rFont val="Arial Black"/>
        <family val="2"/>
        <charset val="1"/>
      </rPr>
      <t>MegaKm</t>
    </r>
  </si>
  <si>
    <r>
      <t xml:space="preserve">Prof. Responsável </t>
    </r>
    <r>
      <rPr>
        <sz val="12"/>
        <color rgb="FFFF0000"/>
        <rFont val="Arial Black"/>
        <family val="2"/>
        <charset val="1"/>
      </rPr>
      <t>MegaLançamento</t>
    </r>
  </si>
  <si>
    <r>
      <t>Nº de alunos participantes na</t>
    </r>
    <r>
      <rPr>
        <b/>
        <sz val="10"/>
        <color rgb="FFFF0000"/>
        <rFont val="Arial Black"/>
        <family val="2"/>
        <charset val="1"/>
      </rPr>
      <t xml:space="preserve"> Fase Escola</t>
    </r>
  </si>
  <si>
    <t>Inf A F</t>
  </si>
  <si>
    <t>Inf A M</t>
  </si>
  <si>
    <t>Inf B F</t>
  </si>
  <si>
    <t>Inf B M</t>
  </si>
  <si>
    <t>Inic F</t>
  </si>
  <si>
    <t>Inic M</t>
  </si>
  <si>
    <t>Juv F</t>
  </si>
  <si>
    <t>Juv M</t>
  </si>
  <si>
    <t>Total</t>
  </si>
  <si>
    <t>MegaSprinter</t>
  </si>
  <si>
    <t>MegaSalto</t>
  </si>
  <si>
    <t>MegaKm</t>
  </si>
  <si>
    <t>MegaLançamento</t>
  </si>
  <si>
    <t>Género</t>
  </si>
  <si>
    <t>Estafeta
8x(3x15)
(b)</t>
  </si>
  <si>
    <t>Estafeta
8x50
(b)</t>
  </si>
  <si>
    <t>Escalões Etários/Anos de Nascimento (ambos os géneros)</t>
  </si>
  <si>
    <t>As inscrições deverão ser enviadas para a respectiva CLDE.</t>
  </si>
  <si>
    <t>Observações:</t>
  </si>
  <si>
    <t>Data</t>
  </si>
  <si>
    <t>O(A) Coordenador(a) do C.D.E.</t>
  </si>
  <si>
    <t>O(a) Presidente do Órgão de Gestão</t>
  </si>
  <si>
    <t>Dir Serv. Regional</t>
  </si>
  <si>
    <t>CLDE</t>
  </si>
  <si>
    <t>DSRN</t>
  </si>
  <si>
    <t>Braga</t>
  </si>
  <si>
    <t>juvenil</t>
  </si>
  <si>
    <t>DSRC</t>
  </si>
  <si>
    <t>Bragança e Côa</t>
  </si>
  <si>
    <t>DSRLVT</t>
  </si>
  <si>
    <t>Entre Douro e Vouga</t>
  </si>
  <si>
    <t>iniciado</t>
  </si>
  <si>
    <t>Porto</t>
  </si>
  <si>
    <t>DSRALG</t>
  </si>
  <si>
    <t>Tâmega</t>
  </si>
  <si>
    <t>inf b</t>
  </si>
  <si>
    <t>Viana do Castelo</t>
  </si>
  <si>
    <t>Vila Real e Douro</t>
  </si>
  <si>
    <t>inf a</t>
  </si>
  <si>
    <t>Aveiro</t>
  </si>
  <si>
    <t>Castelo Branco</t>
  </si>
  <si>
    <t>Coimbra</t>
  </si>
  <si>
    <t>Guarda</t>
  </si>
  <si>
    <t>Leiria</t>
  </si>
  <si>
    <t>Viseu</t>
  </si>
  <si>
    <t>Lisboa  Cidade</t>
  </si>
  <si>
    <t>Sintra</t>
  </si>
  <si>
    <t>Amadora, Cascais e Oeiras</t>
  </si>
  <si>
    <t>Loures, Odivelas e Vila Franca de Xira</t>
  </si>
  <si>
    <t>Oeste</t>
  </si>
  <si>
    <t>Leziria e Médio Tejo</t>
  </si>
  <si>
    <t>Península de Setúbal</t>
  </si>
  <si>
    <t>Alentejo  Central</t>
  </si>
  <si>
    <t>Baixo Alentejo e Alentejo Litoral</t>
  </si>
  <si>
    <t>Algarve</t>
  </si>
  <si>
    <t>Açores</t>
  </si>
  <si>
    <t>Madeira</t>
  </si>
  <si>
    <t>Nº PARTICIPANTES POR ESCOLA / PROVA / ESCALÃO / GÉNERO</t>
  </si>
  <si>
    <t>TOTAL</t>
  </si>
  <si>
    <t>ESCOLA</t>
  </si>
  <si>
    <t>Prova</t>
  </si>
  <si>
    <t>Total Fem.</t>
  </si>
  <si>
    <t>Total Masc.</t>
  </si>
  <si>
    <t>RELAÇÃO NOMINAL POR PROVA / ESCALÃO / GÉNERO</t>
  </si>
  <si>
    <t>Ano
Nascº</t>
  </si>
  <si>
    <t>Escalão</t>
  </si>
  <si>
    <t>Melhor
Marca</t>
  </si>
  <si>
    <t>Dorsal</t>
  </si>
  <si>
    <t>F</t>
  </si>
  <si>
    <t>M</t>
  </si>
  <si>
    <t>CORRIDA</t>
  </si>
  <si>
    <t>SALTO</t>
  </si>
  <si>
    <t>KM</t>
  </si>
  <si>
    <t>GÉNERO</t>
  </si>
  <si>
    <t>ESCALÂO ETÁRIO</t>
  </si>
  <si>
    <t>CE / DRE</t>
  </si>
  <si>
    <t>LANC</t>
  </si>
  <si>
    <t>INF A</t>
  </si>
  <si>
    <t>INF B</t>
  </si>
  <si>
    <t>INI</t>
  </si>
  <si>
    <t>JUV</t>
  </si>
  <si>
    <r>
      <rPr>
        <b/>
        <sz val="11"/>
        <rFont val="Arial"/>
        <family val="2"/>
      </rPr>
      <t>Nome do(a) Aluno(a)</t>
    </r>
    <r>
      <rPr>
        <b/>
        <sz val="8"/>
        <rFont val="Arial"/>
        <family val="2"/>
        <charset val="1"/>
      </rPr>
      <t xml:space="preserve">
(Primeiro e último nome - EM MAIÚSCULAS)</t>
    </r>
  </si>
  <si>
    <t>Ano Nasc.
(4 dígitos)</t>
  </si>
  <si>
    <t>ESTAFETAS</t>
  </si>
  <si>
    <t>Ano a considerar</t>
  </si>
  <si>
    <t>MegaLançamento - (Peso)/Mega Lançamento Adaptado</t>
  </si>
  <si>
    <r>
      <t xml:space="preserve">Prof. Responsável </t>
    </r>
    <r>
      <rPr>
        <sz val="12"/>
        <color rgb="FFFF0000"/>
        <rFont val="Arial Black"/>
        <family val="2"/>
        <charset val="1"/>
      </rPr>
      <t>MegaLança/ Adaptado</t>
    </r>
  </si>
  <si>
    <t>MegaLançamento Adaptado</t>
  </si>
  <si>
    <t>Adaptado</t>
  </si>
  <si>
    <t>Notas: 
Corrida - Apuram, por escalão/género, os 2 primeiros classificados na Fase CLDE
Salto - Apura, por escalão/género, o primeiro classificado na Fase CLDE
Km - Apura, por escalão/género, o primeiro classificado na Fase CLDE
Lançamento - Apura, no escalão de Iniciados/género, o primeiro classificado na Fase CLDE / Lançamento adaptado: Apura um aluno de cada género/escalão único</t>
  </si>
  <si>
    <t>Mega Sprinter/Salto/Km/Lançamento/Lançamento Adaptado</t>
  </si>
  <si>
    <t>Todos</t>
  </si>
  <si>
    <t xml:space="preserve">                       Escalão / Género
   Disciplina</t>
  </si>
  <si>
    <t>Para atribuir provas -  Colocar um X nos alunos participantes</t>
  </si>
  <si>
    <t>Presenças
Fem</t>
  </si>
  <si>
    <t>Presenças
Masc</t>
  </si>
  <si>
    <t>Corrida</t>
  </si>
  <si>
    <t>Inf A</t>
  </si>
  <si>
    <t>Inf B</t>
  </si>
  <si>
    <t>Salto</t>
  </si>
  <si>
    <t>km</t>
  </si>
  <si>
    <t>Ini</t>
  </si>
  <si>
    <t>Lanc</t>
  </si>
  <si>
    <t>Juv</t>
  </si>
  <si>
    <t>RA AÇORES</t>
  </si>
  <si>
    <t>MEGA SPRINTER
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</si>
</sst>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##"/>
  </numFmts>
  <fonts count="58" x14ac:knownFonts="1">
    <font>
      <sz val="10"/>
      <name val="Arial"/>
      <family val="2"/>
      <charset val="1"/>
    </font>
    <font>
      <sz val="16"/>
      <color rgb="FF008000"/>
      <name val="Arial Black"/>
      <family val="2"/>
      <charset val="1"/>
    </font>
    <font>
      <sz val="16"/>
      <color rgb="FF0066FF"/>
      <name val="Arial Black"/>
      <family val="2"/>
      <charset val="1"/>
    </font>
    <font>
      <sz val="16"/>
      <color rgb="FFCC0000"/>
      <name val="Arial Black"/>
      <family val="2"/>
      <charset val="1"/>
    </font>
    <font>
      <u/>
      <sz val="18"/>
      <name val="Arial Black"/>
      <family val="2"/>
      <charset val="1"/>
    </font>
    <font>
      <u/>
      <sz val="18"/>
      <color rgb="FFFF6600"/>
      <name val="Arial Black"/>
      <family val="2"/>
      <charset val="1"/>
    </font>
    <font>
      <sz val="14"/>
      <name val="Arial Black"/>
      <family val="2"/>
      <charset val="1"/>
    </font>
    <font>
      <b/>
      <sz val="14"/>
      <name val="Arial Black"/>
      <family val="2"/>
      <charset val="1"/>
    </font>
    <font>
      <sz val="12"/>
      <name val="Arial Black"/>
      <family val="2"/>
      <charset val="1"/>
    </font>
    <font>
      <b/>
      <sz val="10"/>
      <name val="Arial Black"/>
      <family val="2"/>
      <charset val="1"/>
    </font>
    <font>
      <sz val="16"/>
      <name val="Arial"/>
      <family val="2"/>
      <charset val="1"/>
    </font>
    <font>
      <sz val="18"/>
      <name val="Arial Black"/>
      <family val="2"/>
      <charset val="1"/>
    </font>
    <font>
      <sz val="10"/>
      <name val="Arial Black"/>
      <family val="2"/>
      <charset val="1"/>
    </font>
    <font>
      <b/>
      <sz val="12"/>
      <name val="Arial Black"/>
      <family val="2"/>
      <charset val="1"/>
    </font>
    <font>
      <b/>
      <sz val="12"/>
      <color rgb="FF000000"/>
      <name val="Arial"/>
      <family val="2"/>
      <charset val="1"/>
    </font>
    <font>
      <sz val="12"/>
      <name val="Arial"/>
      <family val="2"/>
      <charset val="1"/>
    </font>
    <font>
      <sz val="12"/>
      <color rgb="FFFF6600"/>
      <name val="Arial Black"/>
      <family val="2"/>
      <charset val="1"/>
    </font>
    <font>
      <u/>
      <sz val="10"/>
      <color rgb="FF0000FF"/>
      <name val="Arial"/>
      <family val="2"/>
      <charset val="1"/>
    </font>
    <font>
      <sz val="12"/>
      <color rgb="FF008000"/>
      <name val="Arial Black"/>
      <family val="2"/>
      <charset val="1"/>
    </font>
    <font>
      <sz val="12"/>
      <color rgb="FF0000FF"/>
      <name val="Arial Black"/>
      <family val="2"/>
      <charset val="1"/>
    </font>
    <font>
      <sz val="12"/>
      <color rgb="FFFF0000"/>
      <name val="Arial Black"/>
      <family val="2"/>
      <charset val="1"/>
    </font>
    <font>
      <b/>
      <sz val="10"/>
      <color rgb="FFFF0000"/>
      <name val="Arial Black"/>
      <family val="2"/>
      <charset val="1"/>
    </font>
    <font>
      <b/>
      <sz val="10"/>
      <name val="Arial"/>
      <family val="2"/>
      <charset val="1"/>
    </font>
    <font>
      <b/>
      <sz val="11"/>
      <name val="Arial"/>
      <family val="2"/>
      <charset val="1"/>
    </font>
    <font>
      <b/>
      <sz val="12"/>
      <color rgb="FFE46C0A"/>
      <name val="Arial Black"/>
      <family val="2"/>
      <charset val="1"/>
    </font>
    <font>
      <b/>
      <sz val="12"/>
      <color rgb="FF008000"/>
      <name val="Arial"/>
      <family val="2"/>
      <charset val="1"/>
    </font>
    <font>
      <b/>
      <sz val="12"/>
      <color rgb="FF0066FF"/>
      <name val="Arial"/>
      <family val="2"/>
      <charset val="1"/>
    </font>
    <font>
      <b/>
      <sz val="12"/>
      <color rgb="FFCC0000"/>
      <name val="Arial"/>
      <family val="2"/>
      <charset val="1"/>
    </font>
    <font>
      <b/>
      <sz val="8"/>
      <name val="Arial"/>
      <family val="2"/>
      <charset val="1"/>
    </font>
    <font>
      <b/>
      <sz val="12"/>
      <name val="Arial"/>
      <family val="2"/>
      <charset val="1"/>
    </font>
    <font>
      <b/>
      <sz val="10"/>
      <color rgb="FFFF0000"/>
      <name val="Arial"/>
      <family val="2"/>
      <charset val="1"/>
    </font>
    <font>
      <b/>
      <sz val="10"/>
      <color rgb="FFCC0000"/>
      <name val="Arial"/>
      <family val="2"/>
      <charset val="1"/>
    </font>
    <font>
      <sz val="8"/>
      <name val="Arial"/>
      <family val="2"/>
      <charset val="1"/>
    </font>
    <font>
      <sz val="10"/>
      <color rgb="FFFFFFFF"/>
      <name val="Arial"/>
      <family val="2"/>
      <charset val="1"/>
    </font>
    <font>
      <b/>
      <sz val="12"/>
      <color rgb="FFFFFFFF"/>
      <name val="Arial"/>
      <family val="2"/>
      <charset val="1"/>
    </font>
    <font>
      <b/>
      <sz val="12"/>
      <color rgb="FFFF0000"/>
      <name val="Arial"/>
      <family val="2"/>
      <charset val="1"/>
    </font>
    <font>
      <b/>
      <sz val="12"/>
      <color rgb="FF0000FF"/>
      <name val="Arial"/>
      <family val="2"/>
      <charset val="1"/>
    </font>
    <font>
      <b/>
      <sz val="9"/>
      <name val="Arial"/>
      <family val="2"/>
      <charset val="1"/>
    </font>
    <font>
      <sz val="9"/>
      <name val="Arial"/>
      <family val="2"/>
      <charset val="1"/>
    </font>
    <font>
      <u/>
      <sz val="10"/>
      <name val="Arial"/>
      <family val="2"/>
      <charset val="1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6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sz val="11"/>
      <name val="Arial"/>
      <family val="2"/>
      <charset val="1"/>
    </font>
    <font>
      <sz val="11"/>
      <color theme="1"/>
      <name val="Arial"/>
      <family val="2"/>
      <charset val="1"/>
    </font>
    <font>
      <sz val="11"/>
      <name val="Arial Black"/>
      <family val="2"/>
      <charset val="1"/>
    </font>
    <font>
      <b/>
      <sz val="12"/>
      <name val="Arial"/>
      <family val="2"/>
    </font>
    <font>
      <b/>
      <sz val="12"/>
      <color rgb="FF558ED5"/>
      <name val="Arial"/>
      <family val="2"/>
      <charset val="1"/>
    </font>
    <font>
      <b/>
      <sz val="12"/>
      <color rgb="FF558ED5"/>
      <name val="Arial"/>
      <family val="2"/>
    </font>
    <font>
      <b/>
      <sz val="14"/>
      <color theme="1"/>
      <name val="Arial"/>
      <family val="2"/>
    </font>
    <font>
      <b/>
      <sz val="10"/>
      <color theme="8" tint="-0.249977111117893"/>
      <name val="Arial"/>
      <family val="2"/>
      <charset val="1"/>
    </font>
    <font>
      <b/>
      <sz val="10"/>
      <color rgb="FFC00000"/>
      <name val="Arial"/>
      <family val="2"/>
      <charset val="1"/>
    </font>
    <font>
      <sz val="7"/>
      <name val="Arial"/>
      <family val="2"/>
      <charset val="1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E46C0A"/>
        <bgColor rgb="FFFF6600"/>
      </patternFill>
    </fill>
    <fill>
      <patternFill patternType="solid">
        <fgColor rgb="FFFAC090"/>
        <bgColor rgb="FFC0C0C0"/>
      </patternFill>
    </fill>
    <fill>
      <patternFill patternType="solid">
        <fgColor rgb="FFFFFF00"/>
        <bgColor rgb="FFFFFFCC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rgb="FFCCCCFF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FFFFCC"/>
      </patternFill>
    </fill>
    <fill>
      <patternFill patternType="solid">
        <fgColor theme="9" tint="0.59999389629810485"/>
        <bgColor rgb="FFFFFFCC"/>
      </patternFill>
    </fill>
    <fill>
      <patternFill patternType="solid">
        <fgColor theme="5" tint="0.79998168889431442"/>
        <bgColor rgb="FFFFFFCC"/>
      </patternFill>
    </fill>
    <fill>
      <patternFill patternType="solid">
        <fgColor theme="4" tint="0.79998168889431442"/>
        <bgColor rgb="FFFFFFC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2">
    <xf numFmtId="0" fontId="0" fillId="0" borderId="0"/>
    <xf numFmtId="0" fontId="0" fillId="2" borderId="0" xfId="0" applyFill="1" applyAlignment="1" applyProtection="1">
      <alignment vertical="center"/>
    </xf>
  </cellStyleXfs>
  <cellXfs count="240">
    <xf numFmtId="0" fontId="0" fillId="0" borderId="0" xfId="0"/>
    <xf numFmtId="0" fontId="0" fillId="2" borderId="0" xfId="0" applyFill="1" applyAlignment="1" applyProtection="1">
      <alignment vertical="center"/>
    </xf>
    <xf numFmtId="0" fontId="0" fillId="2" borderId="0" xfId="0" applyFill="1" applyProtection="1"/>
    <xf numFmtId="0" fontId="5" fillId="2" borderId="0" xfId="0" applyFont="1" applyFill="1" applyBorder="1" applyAlignment="1" applyProtection="1">
      <alignment horizontal="center" vertical="center" wrapText="1" shrinkToFit="1"/>
    </xf>
    <xf numFmtId="0" fontId="8" fillId="2" borderId="0" xfId="0" applyFont="1" applyFill="1" applyBorder="1" applyAlignment="1" applyProtection="1">
      <alignment horizontal="center" vertical="center"/>
    </xf>
    <xf numFmtId="0" fontId="10" fillId="0" borderId="0" xfId="0" applyFont="1"/>
    <xf numFmtId="0" fontId="11" fillId="2" borderId="0" xfId="0" applyFont="1" applyFill="1" applyBorder="1" applyAlignment="1" applyProtection="1">
      <alignment horizontal="center" vertical="center" wrapText="1" shrinkToFit="1"/>
    </xf>
    <xf numFmtId="0" fontId="11" fillId="2" borderId="3" xfId="0" applyFont="1" applyFill="1" applyBorder="1" applyAlignment="1" applyProtection="1">
      <alignment horizontal="center" vertical="center" wrapText="1" shrinkToFit="1"/>
    </xf>
    <xf numFmtId="0" fontId="8" fillId="2" borderId="0" xfId="0" applyFont="1" applyFill="1" applyBorder="1" applyAlignment="1" applyProtection="1">
      <alignment vertical="center"/>
    </xf>
    <xf numFmtId="0" fontId="12" fillId="2" borderId="4" xfId="0" applyFont="1" applyFill="1" applyBorder="1" applyAlignment="1" applyProtection="1">
      <alignment vertical="center" wrapText="1"/>
    </xf>
    <xf numFmtId="0" fontId="12" fillId="2" borderId="0" xfId="0" applyFont="1" applyFill="1" applyBorder="1" applyAlignment="1" applyProtection="1">
      <alignment vertical="center" wrapText="1"/>
    </xf>
    <xf numFmtId="0" fontId="14" fillId="0" borderId="0" xfId="0" applyFont="1"/>
    <xf numFmtId="0" fontId="8" fillId="2" borderId="0" xfId="0" applyFont="1" applyFill="1" applyBorder="1" applyAlignment="1" applyProtection="1">
      <alignment horizontal="center" vertical="center" wrapText="1" shrinkToFit="1"/>
    </xf>
    <xf numFmtId="0" fontId="0" fillId="2" borderId="0" xfId="0" applyFont="1" applyFill="1" applyBorder="1" applyAlignment="1" applyProtection="1">
      <alignment horizontal="left" vertical="center" wrapText="1" shrinkToFit="1"/>
    </xf>
    <xf numFmtId="0" fontId="8" fillId="2" borderId="0" xfId="0" applyFont="1" applyFill="1" applyBorder="1" applyAlignment="1" applyProtection="1">
      <alignment horizontal="right" vertical="center"/>
    </xf>
    <xf numFmtId="0" fontId="0" fillId="2" borderId="0" xfId="0" applyFill="1" applyBorder="1" applyAlignment="1" applyProtection="1">
      <alignment vertical="top" wrapText="1"/>
    </xf>
    <xf numFmtId="0" fontId="8" fillId="2" borderId="0" xfId="0" applyFont="1" applyFill="1" applyBorder="1" applyAlignment="1" applyProtection="1">
      <alignment horizontal="center" vertical="center" wrapText="1"/>
    </xf>
    <xf numFmtId="0" fontId="0" fillId="0" borderId="0" xfId="0" applyBorder="1" applyProtection="1"/>
    <xf numFmtId="1" fontId="15" fillId="2" borderId="0" xfId="0" applyNumberFormat="1" applyFont="1" applyFill="1" applyBorder="1" applyAlignment="1" applyProtection="1">
      <alignment horizontal="center" vertical="center"/>
    </xf>
    <xf numFmtId="1" fontId="15" fillId="2" borderId="0" xfId="0" applyNumberFormat="1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top" wrapText="1"/>
    </xf>
    <xf numFmtId="0" fontId="0" fillId="0" borderId="0" xfId="0" applyProtection="1"/>
    <xf numFmtId="0" fontId="0" fillId="2" borderId="0" xfId="0" applyFill="1" applyBorder="1" applyProtection="1"/>
    <xf numFmtId="1" fontId="15" fillId="2" borderId="7" xfId="0" applyNumberFormat="1" applyFont="1" applyFill="1" applyBorder="1" applyAlignment="1" applyProtection="1">
      <alignment vertical="center" wrapText="1"/>
    </xf>
    <xf numFmtId="0" fontId="0" fillId="0" borderId="0" xfId="0"/>
    <xf numFmtId="0" fontId="8" fillId="2" borderId="0" xfId="0" applyFont="1" applyFill="1" applyBorder="1" applyAlignment="1" applyProtection="1">
      <alignment horizontal="center" vertical="top" wrapText="1"/>
    </xf>
    <xf numFmtId="164" fontId="0" fillId="2" borderId="0" xfId="0" applyNumberFormat="1" applyFont="1" applyFill="1" applyBorder="1" applyAlignment="1" applyProtection="1">
      <alignment horizontal="center" vertical="top" wrapText="1"/>
    </xf>
    <xf numFmtId="1" fontId="12" fillId="2" borderId="0" xfId="0" applyNumberFormat="1" applyFont="1" applyFill="1" applyBorder="1" applyAlignment="1" applyProtection="1">
      <alignment horizontal="center" vertical="center" shrinkToFit="1"/>
    </xf>
    <xf numFmtId="0" fontId="12" fillId="2" borderId="0" xfId="0" applyFont="1" applyFill="1" applyBorder="1" applyAlignment="1" applyProtection="1">
      <alignment horizontal="right" vertical="top" wrapText="1"/>
    </xf>
    <xf numFmtId="0" fontId="17" fillId="2" borderId="0" xfId="1" applyNumberFormat="1" applyFont="1" applyFill="1" applyBorder="1" applyAlignment="1" applyProtection="1">
      <alignment vertical="top" wrapText="1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</xf>
    <xf numFmtId="0" fontId="24" fillId="2" borderId="7" xfId="0" applyFont="1" applyFill="1" applyBorder="1" applyAlignment="1" applyProtection="1">
      <alignment horizontal="left" vertical="center"/>
    </xf>
    <xf numFmtId="0" fontId="8" fillId="2" borderId="7" xfId="0" applyFont="1" applyFill="1" applyBorder="1" applyAlignment="1" applyProtection="1">
      <alignment horizontal="center" vertical="top" wrapText="1"/>
    </xf>
    <xf numFmtId="164" fontId="0" fillId="2" borderId="7" xfId="0" applyNumberFormat="1" applyFont="1" applyFill="1" applyBorder="1" applyAlignment="1" applyProtection="1">
      <alignment horizontal="center" vertical="top" wrapText="1"/>
    </xf>
    <xf numFmtId="1" fontId="12" fillId="2" borderId="7" xfId="0" applyNumberFormat="1" applyFont="1" applyFill="1" applyBorder="1" applyAlignment="1" applyProtection="1">
      <alignment horizontal="center" vertical="center" shrinkToFit="1"/>
    </xf>
    <xf numFmtId="0" fontId="8" fillId="2" borderId="7" xfId="0" applyFont="1" applyFill="1" applyBorder="1" applyAlignment="1" applyProtection="1">
      <alignment horizontal="right" vertical="center"/>
    </xf>
    <xf numFmtId="0" fontId="15" fillId="2" borderId="0" xfId="0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</xf>
    <xf numFmtId="1" fontId="0" fillId="2" borderId="0" xfId="0" applyNumberFormat="1" applyFont="1" applyFill="1" applyBorder="1" applyAlignment="1" applyProtection="1">
      <alignment vertical="center"/>
    </xf>
    <xf numFmtId="0" fontId="0" fillId="2" borderId="0" xfId="0" applyFont="1" applyFill="1" applyProtection="1"/>
    <xf numFmtId="0" fontId="32" fillId="2" borderId="0" xfId="0" applyFont="1" applyFill="1" applyBorder="1" applyAlignment="1" applyProtection="1">
      <alignment horizontal="left" vertical="center"/>
    </xf>
    <xf numFmtId="0" fontId="22" fillId="2" borderId="0" xfId="0" applyFont="1" applyFill="1" applyBorder="1" applyAlignment="1" applyProtection="1">
      <alignment horizontal="left" vertical="center"/>
    </xf>
    <xf numFmtId="0" fontId="0" fillId="2" borderId="0" xfId="0" applyFill="1" applyBorder="1" applyAlignment="1" applyProtection="1">
      <alignment horizontal="left" vertical="center"/>
    </xf>
    <xf numFmtId="0" fontId="0" fillId="2" borderId="0" xfId="0" applyFill="1" applyBorder="1" applyAlignment="1" applyProtection="1">
      <alignment horizontal="left" vertical="top" wrapText="1"/>
    </xf>
    <xf numFmtId="0" fontId="0" fillId="2" borderId="0" xfId="0" applyFill="1" applyBorder="1" applyAlignment="1" applyProtection="1">
      <alignment horizontal="left"/>
    </xf>
    <xf numFmtId="164" fontId="0" fillId="2" borderId="4" xfId="0" applyNumberFormat="1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left"/>
    </xf>
    <xf numFmtId="164" fontId="0" fillId="2" borderId="0" xfId="0" applyNumberFormat="1" applyFill="1" applyBorder="1" applyAlignment="1" applyProtection="1">
      <alignment horizontal="center"/>
    </xf>
    <xf numFmtId="0" fontId="0" fillId="0" borderId="0" xfId="0" applyFont="1"/>
    <xf numFmtId="0" fontId="33" fillId="0" borderId="0" xfId="0" applyFont="1"/>
    <xf numFmtId="0" fontId="0" fillId="2" borderId="0" xfId="0" applyFill="1" applyAlignment="1">
      <alignment horizontal="center" vertical="center"/>
    </xf>
    <xf numFmtId="0" fontId="0" fillId="2" borderId="0" xfId="0" applyFill="1"/>
    <xf numFmtId="0" fontId="35" fillId="2" borderId="7" xfId="0" applyFont="1" applyFill="1" applyBorder="1" applyAlignment="1">
      <alignment vertical="center"/>
    </xf>
    <xf numFmtId="0" fontId="36" fillId="2" borderId="1" xfId="0" applyFont="1" applyFill="1" applyBorder="1" applyAlignment="1">
      <alignment horizontal="center" vertical="center"/>
    </xf>
    <xf numFmtId="0" fontId="37" fillId="4" borderId="1" xfId="0" applyFont="1" applyFill="1" applyBorder="1" applyAlignment="1">
      <alignment horizontal="center" vertical="center"/>
    </xf>
    <xf numFmtId="0" fontId="37" fillId="4" borderId="1" xfId="0" applyFont="1" applyFill="1" applyBorder="1" applyAlignment="1">
      <alignment horizontal="center" vertical="center" wrapText="1"/>
    </xf>
    <xf numFmtId="0" fontId="38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 applyAlignment="1" applyProtection="1">
      <alignment horizont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/>
    <xf numFmtId="0" fontId="35" fillId="2" borderId="0" xfId="0" applyFont="1" applyFill="1" applyBorder="1" applyAlignment="1">
      <alignment vertical="center"/>
    </xf>
    <xf numFmtId="0" fontId="35" fillId="2" borderId="10" xfId="0" applyFont="1" applyFill="1" applyBorder="1" applyAlignment="1">
      <alignment vertical="center"/>
    </xf>
    <xf numFmtId="0" fontId="44" fillId="2" borderId="0" xfId="0" applyFont="1" applyFill="1" applyBorder="1" applyAlignment="1" applyProtection="1"/>
    <xf numFmtId="17" fontId="0" fillId="2" borderId="0" xfId="0" quotePrefix="1" applyNumberFormat="1" applyFont="1" applyFill="1" applyProtection="1"/>
    <xf numFmtId="1" fontId="0" fillId="2" borderId="0" xfId="0" quotePrefix="1" applyNumberFormat="1" applyFont="1" applyFill="1" applyBorder="1" applyAlignment="1" applyProtection="1">
      <alignment vertical="center"/>
    </xf>
    <xf numFmtId="0" fontId="0" fillId="2" borderId="1" xfId="0" applyFont="1" applyFill="1" applyBorder="1" applyAlignment="1" applyProtection="1">
      <alignment horizontal="center" vertical="center"/>
      <protection locked="0"/>
    </xf>
    <xf numFmtId="1" fontId="29" fillId="2" borderId="14" xfId="0" applyNumberFormat="1" applyFont="1" applyFill="1" applyBorder="1" applyAlignment="1" applyProtection="1">
      <alignment horizontal="center" vertical="center"/>
    </xf>
    <xf numFmtId="0" fontId="30" fillId="2" borderId="14" xfId="0" applyFont="1" applyFill="1" applyBorder="1" applyAlignment="1" applyProtection="1">
      <alignment horizontal="center" vertical="center"/>
      <protection locked="0"/>
    </xf>
    <xf numFmtId="0" fontId="22" fillId="2" borderId="14" xfId="0" applyFont="1" applyFill="1" applyBorder="1" applyAlignment="1" applyProtection="1">
      <alignment horizontal="left" vertical="center" wrapText="1"/>
    </xf>
    <xf numFmtId="0" fontId="40" fillId="0" borderId="14" xfId="0" applyFont="1" applyBorder="1" applyAlignment="1" applyProtection="1">
      <alignment horizontal="center"/>
    </xf>
    <xf numFmtId="1" fontId="29" fillId="2" borderId="15" xfId="0" applyNumberFormat="1" applyFont="1" applyFill="1" applyBorder="1" applyAlignment="1" applyProtection="1">
      <alignment horizontal="center" vertical="center"/>
    </xf>
    <xf numFmtId="0" fontId="22" fillId="2" borderId="15" xfId="0" applyFont="1" applyFill="1" applyBorder="1" applyAlignment="1" applyProtection="1">
      <alignment horizontal="center" vertical="center" wrapText="1"/>
    </xf>
    <xf numFmtId="0" fontId="30" fillId="2" borderId="15" xfId="0" applyFont="1" applyFill="1" applyBorder="1" applyAlignment="1" applyProtection="1">
      <alignment horizontal="center" vertical="center"/>
      <protection locked="0"/>
    </xf>
    <xf numFmtId="0" fontId="22" fillId="2" borderId="15" xfId="0" applyFont="1" applyFill="1" applyBorder="1" applyAlignment="1" applyProtection="1">
      <alignment horizontal="left" vertical="center" wrapText="1"/>
    </xf>
    <xf numFmtId="0" fontId="41" fillId="0" borderId="15" xfId="0" applyFont="1" applyBorder="1" applyAlignment="1" applyProtection="1">
      <alignment horizontal="center"/>
      <protection locked="0"/>
    </xf>
    <xf numFmtId="0" fontId="40" fillId="0" borderId="15" xfId="0" applyFont="1" applyBorder="1" applyAlignment="1" applyProtection="1">
      <alignment horizontal="center"/>
    </xf>
    <xf numFmtId="1" fontId="29" fillId="2" borderId="16" xfId="0" applyNumberFormat="1" applyFont="1" applyFill="1" applyBorder="1" applyAlignment="1" applyProtection="1">
      <alignment horizontal="center" vertical="center"/>
    </xf>
    <xf numFmtId="0" fontId="22" fillId="2" borderId="16" xfId="0" applyFont="1" applyFill="1" applyBorder="1" applyAlignment="1" applyProtection="1">
      <alignment horizontal="center" vertical="center" wrapText="1"/>
    </xf>
    <xf numFmtId="0" fontId="30" fillId="2" borderId="16" xfId="0" applyFont="1" applyFill="1" applyBorder="1" applyAlignment="1" applyProtection="1">
      <alignment horizontal="center" vertical="center"/>
      <protection locked="0"/>
    </xf>
    <xf numFmtId="0" fontId="22" fillId="2" borderId="16" xfId="0" applyFont="1" applyFill="1" applyBorder="1" applyAlignment="1" applyProtection="1">
      <alignment horizontal="left" vertical="center" wrapText="1"/>
    </xf>
    <xf numFmtId="0" fontId="41" fillId="0" borderId="16" xfId="0" applyFont="1" applyBorder="1" applyAlignment="1" applyProtection="1">
      <alignment horizontal="center"/>
      <protection locked="0"/>
    </xf>
    <xf numFmtId="0" fontId="40" fillId="0" borderId="16" xfId="0" applyFont="1" applyBorder="1" applyAlignment="1" applyProtection="1">
      <alignment horizontal="center"/>
    </xf>
    <xf numFmtId="1" fontId="29" fillId="2" borderId="17" xfId="0" applyNumberFormat="1" applyFont="1" applyFill="1" applyBorder="1" applyAlignment="1" applyProtection="1">
      <alignment horizontal="center" vertical="center"/>
    </xf>
    <xf numFmtId="0" fontId="40" fillId="0" borderId="17" xfId="0" applyFont="1" applyBorder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47" fillId="0" borderId="0" xfId="0" applyFont="1"/>
    <xf numFmtId="0" fontId="48" fillId="0" borderId="0" xfId="0" applyFont="1"/>
    <xf numFmtId="0" fontId="49" fillId="0" borderId="0" xfId="0" applyFont="1"/>
    <xf numFmtId="0" fontId="49" fillId="0" borderId="0" xfId="0" applyFont="1" applyBorder="1"/>
    <xf numFmtId="0" fontId="49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Border="1" applyAlignment="1"/>
    <xf numFmtId="0" fontId="49" fillId="0" borderId="0" xfId="0" applyFont="1" applyBorder="1" applyAlignment="1">
      <alignment horizontal="left" vertical="center"/>
    </xf>
    <xf numFmtId="0" fontId="0" fillId="2" borderId="2" xfId="0" applyFont="1" applyFill="1" applyBorder="1" applyAlignment="1" applyProtection="1">
      <alignment horizontal="center" vertical="center"/>
      <protection locked="0"/>
    </xf>
    <xf numFmtId="1" fontId="50" fillId="5" borderId="18" xfId="0" applyNumberFormat="1" applyFont="1" applyFill="1" applyBorder="1" applyAlignment="1" applyProtection="1">
      <alignment horizontal="center" vertical="center" shrinkToFit="1"/>
    </xf>
    <xf numFmtId="0" fontId="50" fillId="5" borderId="19" xfId="0" applyFont="1" applyFill="1" applyBorder="1" applyAlignment="1" applyProtection="1">
      <alignment horizontal="center" vertical="center"/>
    </xf>
    <xf numFmtId="1" fontId="12" fillId="0" borderId="7" xfId="0" applyNumberFormat="1" applyFont="1" applyFill="1" applyBorder="1" applyAlignment="1" applyProtection="1">
      <alignment horizontal="center" vertical="center" shrinkToFit="1"/>
    </xf>
    <xf numFmtId="0" fontId="8" fillId="0" borderId="7" xfId="0" applyFont="1" applyFill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1" fontId="29" fillId="2" borderId="20" xfId="0" applyNumberFormat="1" applyFont="1" applyFill="1" applyBorder="1" applyAlignment="1" applyProtection="1">
      <alignment horizontal="center" vertical="center"/>
    </xf>
    <xf numFmtId="0" fontId="40" fillId="0" borderId="21" xfId="0" applyFont="1" applyBorder="1" applyAlignment="1" applyProtection="1">
      <alignment horizontal="center"/>
    </xf>
    <xf numFmtId="0" fontId="51" fillId="2" borderId="22" xfId="0" applyFont="1" applyFill="1" applyBorder="1" applyAlignment="1" applyProtection="1">
      <alignment horizontal="center" vertical="center"/>
    </xf>
    <xf numFmtId="0" fontId="51" fillId="2" borderId="23" xfId="0" applyFont="1" applyFill="1" applyBorder="1" applyAlignment="1" applyProtection="1">
      <alignment horizontal="center" vertical="center"/>
    </xf>
    <xf numFmtId="0" fontId="51" fillId="2" borderId="25" xfId="0" applyFont="1" applyFill="1" applyBorder="1" applyAlignment="1" applyProtection="1">
      <alignment horizontal="center" vertical="center"/>
    </xf>
    <xf numFmtId="0" fontId="51" fillId="2" borderId="24" xfId="0" applyFont="1" applyFill="1" applyBorder="1" applyAlignment="1" applyProtection="1">
      <alignment horizontal="center" vertical="center"/>
    </xf>
    <xf numFmtId="0" fontId="24" fillId="2" borderId="11" xfId="0" applyFont="1" applyFill="1" applyBorder="1" applyAlignment="1" applyProtection="1">
      <alignment vertical="center"/>
    </xf>
    <xf numFmtId="0" fontId="25" fillId="2" borderId="11" xfId="0" applyFont="1" applyFill="1" applyBorder="1" applyAlignment="1" applyProtection="1">
      <alignment vertical="top"/>
    </xf>
    <xf numFmtId="0" fontId="26" fillId="2" borderId="11" xfId="0" applyFont="1" applyFill="1" applyBorder="1" applyAlignment="1" applyProtection="1">
      <alignment vertical="top"/>
    </xf>
    <xf numFmtId="0" fontId="27" fillId="2" borderId="11" xfId="0" applyFont="1" applyFill="1" applyBorder="1" applyAlignment="1" applyProtection="1">
      <alignment vertical="top"/>
    </xf>
    <xf numFmtId="0" fontId="24" fillId="2" borderId="0" xfId="0" applyFont="1" applyFill="1" applyBorder="1" applyAlignment="1" applyProtection="1">
      <alignment horizontal="left" vertic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Protection="1">
      <protection locked="0"/>
    </xf>
    <xf numFmtId="49" fontId="0" fillId="2" borderId="0" xfId="0" applyNumberFormat="1" applyFont="1" applyFill="1" applyAlignment="1" applyProtection="1">
      <alignment horizontal="center"/>
      <protection locked="0"/>
    </xf>
    <xf numFmtId="0" fontId="0" fillId="2" borderId="0" xfId="0" applyFont="1" applyFill="1" applyAlignment="1" applyProtection="1">
      <alignment horizontal="center"/>
      <protection locked="0"/>
    </xf>
    <xf numFmtId="2" fontId="0" fillId="2" borderId="0" xfId="0" applyNumberFormat="1" applyFont="1" applyFill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2" fontId="0" fillId="2" borderId="0" xfId="0" applyNumberFormat="1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Protection="1">
      <protection locked="0"/>
    </xf>
    <xf numFmtId="165" fontId="22" fillId="2" borderId="1" xfId="0" applyNumberFormat="1" applyFont="1" applyFill="1" applyBorder="1" applyAlignment="1" applyProtection="1">
      <alignment horizontal="center" vertical="center"/>
    </xf>
    <xf numFmtId="0" fontId="22" fillId="7" borderId="1" xfId="0" applyFont="1" applyFill="1" applyBorder="1" applyAlignment="1" applyProtection="1">
      <alignment horizontal="center" vertical="center" wrapText="1"/>
    </xf>
    <xf numFmtId="0" fontId="37" fillId="7" borderId="1" xfId="0" applyFont="1" applyFill="1" applyBorder="1" applyAlignment="1" applyProtection="1">
      <alignment horizontal="center" vertical="center" wrapText="1"/>
    </xf>
    <xf numFmtId="0" fontId="23" fillId="7" borderId="1" xfId="0" applyFont="1" applyFill="1" applyBorder="1" applyAlignment="1" applyProtection="1">
      <alignment horizontal="center" vertical="center" wrapText="1"/>
    </xf>
    <xf numFmtId="1" fontId="23" fillId="7" borderId="1" xfId="0" applyNumberFormat="1" applyFont="1" applyFill="1" applyBorder="1" applyAlignment="1" applyProtection="1">
      <alignment horizontal="center" vertical="center" shrinkToFit="1"/>
    </xf>
    <xf numFmtId="0" fontId="23" fillId="7" borderId="1" xfId="0" applyFont="1" applyFill="1" applyBorder="1" applyAlignment="1" applyProtection="1">
      <alignment horizontal="center" vertical="center"/>
    </xf>
    <xf numFmtId="2" fontId="31" fillId="7" borderId="11" xfId="0" applyNumberFormat="1" applyFont="1" applyFill="1" applyBorder="1" applyAlignment="1" applyProtection="1">
      <alignment vertical="center"/>
    </xf>
    <xf numFmtId="2" fontId="31" fillId="7" borderId="3" xfId="0" applyNumberFormat="1" applyFont="1" applyFill="1" applyBorder="1" applyAlignment="1" applyProtection="1">
      <alignment vertical="center"/>
    </xf>
    <xf numFmtId="2" fontId="31" fillId="7" borderId="12" xfId="0" applyNumberFormat="1" applyFont="1" applyFill="1" applyBorder="1" applyAlignment="1" applyProtection="1">
      <alignment vertical="center"/>
    </xf>
    <xf numFmtId="0" fontId="40" fillId="10" borderId="20" xfId="0" applyFont="1" applyFill="1" applyBorder="1" applyAlignment="1" applyProtection="1">
      <alignment horizontal="center" vertical="center"/>
      <protection locked="0"/>
    </xf>
    <xf numFmtId="0" fontId="40" fillId="6" borderId="20" xfId="0" applyFont="1" applyFill="1" applyBorder="1" applyAlignment="1" applyProtection="1">
      <alignment horizontal="center" vertical="center"/>
      <protection locked="0"/>
    </xf>
    <xf numFmtId="0" fontId="40" fillId="10" borderId="30" xfId="0" applyFont="1" applyFill="1" applyBorder="1" applyAlignment="1" applyProtection="1">
      <alignment horizontal="center" vertical="center"/>
      <protection locked="0"/>
    </xf>
    <xf numFmtId="0" fontId="40" fillId="6" borderId="30" xfId="0" applyFont="1" applyFill="1" applyBorder="1" applyAlignment="1" applyProtection="1">
      <alignment horizontal="center" vertical="center"/>
      <protection locked="0"/>
    </xf>
    <xf numFmtId="0" fontId="41" fillId="6" borderId="31" xfId="0" applyFont="1" applyFill="1" applyBorder="1" applyAlignment="1" applyProtection="1">
      <alignment horizontal="center"/>
      <protection locked="0"/>
    </xf>
    <xf numFmtId="0" fontId="41" fillId="6" borderId="6" xfId="0" applyFont="1" applyFill="1" applyBorder="1" applyAlignment="1" applyProtection="1">
      <alignment horizontal="center"/>
      <protection locked="0"/>
    </xf>
    <xf numFmtId="0" fontId="41" fillId="6" borderId="30" xfId="0" applyFont="1" applyFill="1" applyBorder="1" applyAlignment="1" applyProtection="1">
      <alignment horizontal="center"/>
      <protection locked="0"/>
    </xf>
    <xf numFmtId="0" fontId="41" fillId="6" borderId="2" xfId="0" applyFont="1" applyFill="1" applyBorder="1" applyAlignment="1" applyProtection="1">
      <alignment horizontal="center"/>
      <protection locked="0"/>
    </xf>
    <xf numFmtId="0" fontId="22" fillId="11" borderId="14" xfId="0" applyFont="1" applyFill="1" applyBorder="1" applyAlignment="1" applyProtection="1">
      <alignment horizontal="center" vertical="center" wrapText="1"/>
    </xf>
    <xf numFmtId="0" fontId="22" fillId="11" borderId="15" xfId="0" applyFont="1" applyFill="1" applyBorder="1" applyAlignment="1" applyProtection="1">
      <alignment horizontal="center" vertical="center" wrapText="1"/>
    </xf>
    <xf numFmtId="0" fontId="22" fillId="12" borderId="15" xfId="0" applyFont="1" applyFill="1" applyBorder="1" applyAlignment="1" applyProtection="1">
      <alignment horizontal="center" vertical="center" wrapText="1"/>
    </xf>
    <xf numFmtId="0" fontId="22" fillId="12" borderId="16" xfId="0" applyFont="1" applyFill="1" applyBorder="1" applyAlignment="1" applyProtection="1">
      <alignment horizontal="center" vertical="center" wrapText="1"/>
    </xf>
    <xf numFmtId="2" fontId="55" fillId="7" borderId="1" xfId="0" applyNumberFormat="1" applyFont="1" applyFill="1" applyBorder="1" applyAlignment="1" applyProtection="1">
      <alignment horizontal="center" vertical="center" wrapText="1"/>
    </xf>
    <xf numFmtId="2" fontId="56" fillId="7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28" fillId="4" borderId="1" xfId="0" applyFont="1" applyFill="1" applyBorder="1" applyAlignment="1" applyProtection="1">
      <alignment horizontal="center" vertical="center"/>
    </xf>
    <xf numFmtId="0" fontId="28" fillId="4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1" fontId="0" fillId="0" borderId="1" xfId="0" applyNumberFormat="1" applyBorder="1" applyAlignment="1" applyProtection="1">
      <alignment horizontal="left" vertical="center"/>
    </xf>
    <xf numFmtId="1" fontId="0" fillId="0" borderId="1" xfId="0" applyNumberFormat="1" applyBorder="1" applyAlignment="1" applyProtection="1">
      <alignment horizontal="center"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2" fontId="57" fillId="0" borderId="1" xfId="0" applyNumberFormat="1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/>
    </xf>
    <xf numFmtId="0" fontId="0" fillId="13" borderId="1" xfId="0" applyFill="1" applyBorder="1" applyAlignment="1" applyProtection="1">
      <alignment horizontal="center" vertical="center"/>
    </xf>
    <xf numFmtId="0" fontId="0" fillId="13" borderId="1" xfId="0" applyFill="1" applyBorder="1" applyAlignment="1" applyProtection="1">
      <alignment horizontal="left" vertical="center"/>
    </xf>
    <xf numFmtId="1" fontId="0" fillId="13" borderId="1" xfId="0" applyNumberFormat="1" applyFill="1" applyBorder="1" applyAlignment="1" applyProtection="1">
      <alignment horizontal="left" vertical="center"/>
    </xf>
    <xf numFmtId="1" fontId="0" fillId="13" borderId="1" xfId="0" applyNumberFormat="1" applyFill="1" applyBorder="1" applyAlignment="1" applyProtection="1">
      <alignment horizontal="center" vertical="center"/>
    </xf>
    <xf numFmtId="2" fontId="0" fillId="13" borderId="1" xfId="0" applyNumberForma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vertical="center"/>
    </xf>
    <xf numFmtId="0" fontId="0" fillId="0" borderId="1" xfId="0" applyFont="1" applyFill="1" applyBorder="1" applyAlignment="1" applyProtection="1">
      <alignment horizontal="center" vertical="center" wrapText="1"/>
    </xf>
    <xf numFmtId="0" fontId="0" fillId="14" borderId="1" xfId="0" applyFill="1" applyBorder="1" applyAlignment="1" applyProtection="1">
      <alignment horizontal="center" vertical="center"/>
    </xf>
    <xf numFmtId="0" fontId="0" fillId="14" borderId="1" xfId="0" applyFill="1" applyBorder="1" applyAlignment="1" applyProtection="1">
      <alignment horizontal="left" vertical="center"/>
    </xf>
    <xf numFmtId="1" fontId="0" fillId="14" borderId="1" xfId="0" applyNumberFormat="1" applyFill="1" applyBorder="1" applyAlignment="1" applyProtection="1">
      <alignment horizontal="left" vertical="center"/>
    </xf>
    <xf numFmtId="1" fontId="0" fillId="14" borderId="1" xfId="0" applyNumberFormat="1" applyFill="1" applyBorder="1" applyAlignment="1" applyProtection="1">
      <alignment horizontal="center" vertical="center"/>
    </xf>
    <xf numFmtId="2" fontId="0" fillId="14" borderId="1" xfId="0" applyNumberForma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</xf>
    <xf numFmtId="0" fontId="39" fillId="0" borderId="1" xfId="0" applyFont="1" applyFill="1" applyBorder="1" applyAlignment="1" applyProtection="1">
      <alignment horizontal="center" vertical="center"/>
    </xf>
    <xf numFmtId="0" fontId="44" fillId="9" borderId="26" xfId="0" applyFont="1" applyFill="1" applyBorder="1" applyAlignment="1" applyProtection="1">
      <alignment horizontal="center"/>
    </xf>
    <xf numFmtId="0" fontId="44" fillId="9" borderId="3" xfId="0" applyFont="1" applyFill="1" applyBorder="1" applyAlignment="1" applyProtection="1">
      <alignment horizontal="center"/>
    </xf>
    <xf numFmtId="0" fontId="44" fillId="9" borderId="27" xfId="0" applyFont="1" applyFill="1" applyBorder="1" applyAlignment="1" applyProtection="1">
      <alignment horizontal="center"/>
    </xf>
    <xf numFmtId="0" fontId="54" fillId="2" borderId="11" xfId="0" applyFont="1" applyFill="1" applyBorder="1" applyAlignment="1" applyProtection="1">
      <alignment horizontal="right"/>
    </xf>
    <xf numFmtId="0" fontId="44" fillId="2" borderId="3" xfId="0" applyFont="1" applyFill="1" applyBorder="1" applyAlignment="1" applyProtection="1">
      <alignment horizontal="right"/>
    </xf>
    <xf numFmtId="0" fontId="44" fillId="2" borderId="27" xfId="0" applyFont="1" applyFill="1" applyBorder="1" applyAlignment="1" applyProtection="1">
      <alignment horizontal="right"/>
    </xf>
    <xf numFmtId="0" fontId="0" fillId="2" borderId="28" xfId="0" applyFill="1" applyBorder="1" applyAlignment="1" applyProtection="1">
      <alignment vertical="center"/>
    </xf>
    <xf numFmtId="0" fontId="0" fillId="2" borderId="29" xfId="0" applyFill="1" applyBorder="1" applyAlignment="1" applyProtection="1">
      <alignment vertical="center"/>
    </xf>
    <xf numFmtId="0" fontId="0" fillId="2" borderId="24" xfId="0" applyFill="1" applyBorder="1" applyAlignment="1" applyProtection="1">
      <alignment vertical="center"/>
    </xf>
    <xf numFmtId="0" fontId="22" fillId="2" borderId="14" xfId="0" applyNumberFormat="1" applyFont="1" applyFill="1" applyBorder="1" applyAlignment="1" applyProtection="1">
      <alignment horizontal="left" vertical="center" wrapText="1"/>
    </xf>
    <xf numFmtId="0" fontId="22" fillId="2" borderId="17" xfId="0" applyNumberFormat="1" applyFont="1" applyFill="1" applyBorder="1" applyAlignment="1" applyProtection="1">
      <alignment horizontal="left" vertical="center" wrapText="1"/>
    </xf>
    <xf numFmtId="0" fontId="0" fillId="2" borderId="15" xfId="0" applyFill="1" applyBorder="1" applyAlignment="1" applyProtection="1">
      <alignment vertical="center"/>
    </xf>
    <xf numFmtId="0" fontId="0" fillId="2" borderId="16" xfId="0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 wrapText="1" shrinkToFit="1"/>
    </xf>
    <xf numFmtId="0" fontId="6" fillId="2" borderId="0" xfId="0" applyFont="1" applyFill="1" applyBorder="1" applyAlignment="1" applyProtection="1">
      <alignment horizontal="center" vertical="center" shrinkToFit="1"/>
    </xf>
    <xf numFmtId="0" fontId="7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13" fillId="2" borderId="5" xfId="0" applyFont="1" applyFill="1" applyBorder="1" applyAlignment="1" applyProtection="1">
      <alignment horizontal="center" vertical="center" wrapText="1" shrinkToFit="1"/>
    </xf>
    <xf numFmtId="0" fontId="9" fillId="2" borderId="1" xfId="0" applyFont="1" applyFill="1" applyBorder="1" applyAlignment="1" applyProtection="1">
      <alignment horizontal="center" vertical="center" wrapText="1" shrinkToFit="1"/>
      <protection locked="0"/>
    </xf>
    <xf numFmtId="0" fontId="13" fillId="2" borderId="6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1" fontId="9" fillId="7" borderId="1" xfId="0" applyNumberFormat="1" applyFont="1" applyFill="1" applyBorder="1" applyAlignment="1" applyProtection="1">
      <alignment horizontal="center" vertical="center" wrapText="1"/>
    </xf>
    <xf numFmtId="0" fontId="9" fillId="7" borderId="1" xfId="0" applyFont="1" applyFill="1" applyBorder="1" applyAlignment="1" applyProtection="1">
      <alignment horizontal="center"/>
    </xf>
    <xf numFmtId="1" fontId="0" fillId="2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17" fillId="0" borderId="1" xfId="1" applyNumberFormat="1" applyFont="1" applyFill="1" applyBorder="1" applyAlignment="1" applyProtection="1">
      <alignment horizontal="left"/>
      <protection locked="0"/>
    </xf>
    <xf numFmtId="0" fontId="43" fillId="7" borderId="1" xfId="0" applyFont="1" applyFill="1" applyBorder="1" applyAlignment="1" applyProtection="1">
      <alignment horizontal="center" vertical="center" wrapText="1"/>
    </xf>
    <xf numFmtId="0" fontId="28" fillId="7" borderId="1" xfId="0" applyFont="1" applyFill="1" applyBorder="1" applyAlignment="1" applyProtection="1">
      <alignment horizontal="center" vertical="center" wrapText="1"/>
    </xf>
    <xf numFmtId="0" fontId="22" fillId="7" borderId="8" xfId="0" applyFont="1" applyFill="1" applyBorder="1" applyAlignment="1" applyProtection="1">
      <alignment horizontal="left" vertical="top" wrapText="1"/>
    </xf>
    <xf numFmtId="0" fontId="24" fillId="2" borderId="0" xfId="0" applyFont="1" applyFill="1" applyBorder="1" applyAlignment="1" applyProtection="1">
      <alignment horizontal="center" vertical="center"/>
    </xf>
    <xf numFmtId="0" fontId="25" fillId="2" borderId="1" xfId="0" applyFont="1" applyFill="1" applyBorder="1" applyAlignment="1" applyProtection="1">
      <alignment horizontal="center" vertical="top"/>
    </xf>
    <xf numFmtId="0" fontId="26" fillId="2" borderId="1" xfId="0" applyFont="1" applyFill="1" applyBorder="1" applyAlignment="1" applyProtection="1">
      <alignment horizontal="center" vertical="top"/>
    </xf>
    <xf numFmtId="0" fontId="27" fillId="2" borderId="1" xfId="0" applyFont="1" applyFill="1" applyBorder="1" applyAlignment="1" applyProtection="1">
      <alignment horizontal="center" vertical="top"/>
    </xf>
    <xf numFmtId="0" fontId="9" fillId="7" borderId="4" xfId="0" applyFont="1" applyFill="1" applyBorder="1" applyAlignment="1" applyProtection="1">
      <alignment horizontal="center" vertical="center" wrapText="1"/>
    </xf>
    <xf numFmtId="0" fontId="9" fillId="7" borderId="13" xfId="0" applyFont="1" applyFill="1" applyBorder="1" applyAlignment="1" applyProtection="1">
      <alignment horizontal="center" vertical="center" wrapText="1"/>
    </xf>
    <xf numFmtId="0" fontId="9" fillId="7" borderId="0" xfId="0" applyFont="1" applyFill="1" applyBorder="1" applyAlignment="1" applyProtection="1">
      <alignment horizontal="center" vertical="center" wrapText="1"/>
    </xf>
    <xf numFmtId="0" fontId="9" fillId="7" borderId="5" xfId="0" applyFont="1" applyFill="1" applyBorder="1" applyAlignment="1" applyProtection="1">
      <alignment horizontal="center" vertical="center" wrapText="1"/>
    </xf>
    <xf numFmtId="0" fontId="0" fillId="8" borderId="7" xfId="0" applyFill="1" applyBorder="1" applyAlignment="1">
      <alignment horizontal="center" vertical="center" wrapText="1"/>
    </xf>
    <xf numFmtId="0" fontId="0" fillId="8" borderId="10" xfId="0" applyFill="1" applyBorder="1" applyAlignment="1">
      <alignment horizontal="center" vertical="center" wrapText="1"/>
    </xf>
    <xf numFmtId="0" fontId="37" fillId="7" borderId="11" xfId="0" applyFont="1" applyFill="1" applyBorder="1" applyAlignment="1" applyProtection="1">
      <alignment horizontal="center" vertical="center" wrapText="1"/>
    </xf>
    <xf numFmtId="0" fontId="37" fillId="7" borderId="3" xfId="0" applyFont="1" applyFill="1" applyBorder="1" applyAlignment="1" applyProtection="1">
      <alignment horizontal="center" vertical="center" wrapText="1"/>
    </xf>
    <xf numFmtId="0" fontId="37" fillId="7" borderId="12" xfId="0" applyFont="1" applyFill="1" applyBorder="1" applyAlignment="1" applyProtection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22" fillId="2" borderId="5" xfId="0" applyFont="1" applyFill="1" applyBorder="1" applyAlignment="1" applyProtection="1">
      <alignment horizontal="right" vertical="center"/>
    </xf>
    <xf numFmtId="0" fontId="22" fillId="7" borderId="9" xfId="0" applyFont="1" applyFill="1" applyBorder="1" applyAlignment="1" applyProtection="1">
      <alignment horizontal="center" vertical="center"/>
    </xf>
    <xf numFmtId="1" fontId="22" fillId="7" borderId="1" xfId="0" applyNumberFormat="1" applyFont="1" applyFill="1" applyBorder="1" applyAlignment="1" applyProtection="1">
      <alignment horizontal="center" vertical="center"/>
    </xf>
    <xf numFmtId="0" fontId="22" fillId="2" borderId="5" xfId="0" applyFont="1" applyFill="1" applyBorder="1" applyAlignment="1" applyProtection="1">
      <alignment horizontal="left" vertical="center"/>
    </xf>
    <xf numFmtId="0" fontId="22" fillId="7" borderId="1" xfId="0" applyFont="1" applyFill="1" applyBorder="1" applyAlignment="1" applyProtection="1">
      <alignment horizontal="center"/>
    </xf>
    <xf numFmtId="0" fontId="22" fillId="2" borderId="0" xfId="0" applyFont="1" applyFill="1" applyBorder="1" applyAlignment="1" applyProtection="1">
      <alignment horizontal="left" vertical="center"/>
    </xf>
    <xf numFmtId="0" fontId="0" fillId="2" borderId="1" xfId="0" applyFill="1" applyBorder="1" applyAlignment="1" applyProtection="1">
      <alignment horizontal="justify" vertical="top"/>
      <protection locked="0"/>
    </xf>
    <xf numFmtId="164" fontId="0" fillId="2" borderId="1" xfId="0" applyNumberFormat="1" applyFont="1" applyFill="1" applyBorder="1" applyAlignment="1" applyProtection="1">
      <alignment horizontal="center" vertical="center"/>
      <protection locked="0"/>
    </xf>
    <xf numFmtId="0" fontId="49" fillId="2" borderId="0" xfId="0" applyFont="1" applyFill="1" applyAlignment="1" applyProtection="1">
      <alignment vertical="center"/>
    </xf>
    <xf numFmtId="0" fontId="49" fillId="0" borderId="0" xfId="0" applyFont="1" applyBorder="1" applyAlignment="1">
      <alignment horizontal="left"/>
    </xf>
    <xf numFmtId="0" fontId="49" fillId="0" borderId="0" xfId="0" applyFont="1" applyBorder="1" applyAlignment="1"/>
    <xf numFmtId="165" fontId="22" fillId="2" borderId="11" xfId="0" applyNumberFormat="1" applyFont="1" applyFill="1" applyBorder="1" applyAlignment="1" applyProtection="1">
      <alignment horizontal="center"/>
    </xf>
    <xf numFmtId="165" fontId="22" fillId="2" borderId="12" xfId="0" applyNumberFormat="1" applyFont="1" applyFill="1" applyBorder="1" applyAlignment="1" applyProtection="1">
      <alignment horizontal="center"/>
    </xf>
    <xf numFmtId="0" fontId="0" fillId="2" borderId="11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</xf>
    <xf numFmtId="1" fontId="40" fillId="2" borderId="0" xfId="0" applyNumberFormat="1" applyFont="1" applyFill="1" applyBorder="1" applyAlignment="1" applyProtection="1">
      <alignment horizontal="left" vertical="center" wrapText="1"/>
    </xf>
    <xf numFmtId="1" fontId="22" fillId="2" borderId="0" xfId="0" applyNumberFormat="1" applyFont="1" applyFill="1" applyBorder="1" applyAlignment="1" applyProtection="1">
      <alignment horizontal="left" vertical="center" wrapText="1"/>
    </xf>
    <xf numFmtId="0" fontId="29" fillId="2" borderId="0" xfId="0" applyFont="1" applyFill="1" applyBorder="1" applyAlignment="1" applyProtection="1">
      <alignment horizontal="center" vertical="top"/>
    </xf>
    <xf numFmtId="0" fontId="53" fillId="2" borderId="0" xfId="0" applyFont="1" applyFill="1" applyBorder="1" applyAlignment="1">
      <alignment horizontal="center" vertical="center" wrapText="1"/>
    </xf>
    <xf numFmtId="0" fontId="34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</xf>
    <xf numFmtId="0" fontId="52" fillId="2" borderId="0" xfId="0" applyFont="1" applyFill="1" applyBorder="1" applyAlignment="1">
      <alignment horizontal="center" vertical="center" wrapText="1"/>
    </xf>
    <xf numFmtId="0" fontId="34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3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4F622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AC090"/>
      <rgbColor rgb="003366FF"/>
      <rgbColor rgb="0033CCCC"/>
      <rgbColor rgb="0099CC00"/>
      <rgbColor rgb="00FFCC00"/>
      <rgbColor rgb="00E46C0A"/>
      <rgbColor rgb="00FF6600"/>
      <rgbColor rgb="00558ED5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6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cid:7FB45396-0DF6-45EE-ADF2-361739A2F1DB@lan" TargetMode="External"/><Relationship Id="rId5" Type="http://schemas.openxmlformats.org/officeDocument/2006/relationships/image" Target="../media/image5.png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7" Type="http://schemas.openxmlformats.org/officeDocument/2006/relationships/image" Target="cid:7FB45396-0DF6-45EE-ADF2-361739A2F1DB@lan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3.png"/><Relationship Id="rId6" Type="http://schemas.openxmlformats.org/officeDocument/2006/relationships/image" Target="../media/image5.png"/><Relationship Id="rId5" Type="http://schemas.openxmlformats.org/officeDocument/2006/relationships/image" Target="../media/image7.png"/><Relationship Id="rId4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3.png"/><Relationship Id="rId6" Type="http://schemas.openxmlformats.org/officeDocument/2006/relationships/image" Target="cid:7FB45396-0DF6-45EE-ADF2-361739A2F1DB@lan" TargetMode="External"/><Relationship Id="rId5" Type="http://schemas.openxmlformats.org/officeDocument/2006/relationships/image" Target="../media/image5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542925</xdr:colOff>
      <xdr:row>61</xdr:row>
      <xdr:rowOff>180975</xdr:rowOff>
    </xdr:to>
    <xdr:sp macro="" textlink="">
      <xdr:nvSpPr>
        <xdr:cNvPr id="1032" name="shapetype_75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custGeom>
          <a:avLst/>
          <a:gdLst>
            <a:gd name="G0" fmla="+- 2700 0 0"/>
            <a:gd name="G1" fmla="+- 21600 0 G0"/>
            <a:gd name="G2" fmla="+- 21600 0 G0"/>
            <a:gd name="T0" fmla="*/ G0 w 21600"/>
            <a:gd name="T1" fmla="*/ G0 h 21600"/>
            <a:gd name="T2" fmla="*/ G1 w 21600"/>
            <a:gd name="T3" fmla="*/ G2 h 2160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close/>
              <a:moveTo>
                <a:pt x="2700" y="2700"/>
              </a:moveTo>
              <a:lnTo>
                <a:pt x="2700" y="18900"/>
              </a:lnTo>
              <a:lnTo>
                <a:pt x="18900" y="18900"/>
              </a:lnTo>
              <a:lnTo>
                <a:pt x="18900" y="270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542925</xdr:colOff>
      <xdr:row>61</xdr:row>
      <xdr:rowOff>180975</xdr:rowOff>
    </xdr:to>
    <xdr:sp macro="" textlink="">
      <xdr:nvSpPr>
        <xdr:cNvPr id="1030" name="shapetype_75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custGeom>
          <a:avLst/>
          <a:gdLst>
            <a:gd name="G0" fmla="+- 2700 0 0"/>
            <a:gd name="G1" fmla="+- 21600 0 G0"/>
            <a:gd name="G2" fmla="+- 21600 0 G0"/>
            <a:gd name="T0" fmla="*/ G0 w 21600"/>
            <a:gd name="T1" fmla="*/ G0 h 21600"/>
            <a:gd name="T2" fmla="*/ G1 w 21600"/>
            <a:gd name="T3" fmla="*/ G2 h 2160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close/>
              <a:moveTo>
                <a:pt x="2700" y="2700"/>
              </a:moveTo>
              <a:lnTo>
                <a:pt x="2700" y="18900"/>
              </a:lnTo>
              <a:lnTo>
                <a:pt x="18900" y="18900"/>
              </a:lnTo>
              <a:lnTo>
                <a:pt x="18900" y="270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542925</xdr:colOff>
      <xdr:row>61</xdr:row>
      <xdr:rowOff>180975</xdr:rowOff>
    </xdr:to>
    <xdr:sp macro="" textlink="">
      <xdr:nvSpPr>
        <xdr:cNvPr id="1028" name="shapetype_75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custGeom>
          <a:avLst/>
          <a:gdLst>
            <a:gd name="G0" fmla="+- 2700 0 0"/>
            <a:gd name="G1" fmla="+- 21600 0 G0"/>
            <a:gd name="G2" fmla="+- 21600 0 G0"/>
            <a:gd name="T0" fmla="*/ G0 w 21600"/>
            <a:gd name="T1" fmla="*/ G0 h 21600"/>
            <a:gd name="T2" fmla="*/ G1 w 21600"/>
            <a:gd name="T3" fmla="*/ G2 h 2160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close/>
              <a:moveTo>
                <a:pt x="2700" y="2700"/>
              </a:moveTo>
              <a:lnTo>
                <a:pt x="2700" y="18900"/>
              </a:lnTo>
              <a:lnTo>
                <a:pt x="18900" y="18900"/>
              </a:lnTo>
              <a:lnTo>
                <a:pt x="18900" y="270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542925</xdr:colOff>
      <xdr:row>61</xdr:row>
      <xdr:rowOff>180975</xdr:rowOff>
    </xdr:to>
    <xdr:sp macro="" textlink="">
      <xdr:nvSpPr>
        <xdr:cNvPr id="1026" name="shapetype_75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custGeom>
          <a:avLst/>
          <a:gdLst>
            <a:gd name="G0" fmla="+- 2700 0 0"/>
            <a:gd name="G1" fmla="+- 21600 0 G0"/>
            <a:gd name="G2" fmla="+- 21600 0 G0"/>
            <a:gd name="T0" fmla="*/ G0 w 21600"/>
            <a:gd name="T1" fmla="*/ G0 h 21600"/>
            <a:gd name="T2" fmla="*/ G1 w 21600"/>
            <a:gd name="T3" fmla="*/ G2 h 2160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close/>
              <a:moveTo>
                <a:pt x="2700" y="2700"/>
              </a:moveTo>
              <a:lnTo>
                <a:pt x="2700" y="18900"/>
              </a:lnTo>
              <a:lnTo>
                <a:pt x="18900" y="18900"/>
              </a:lnTo>
              <a:lnTo>
                <a:pt x="18900" y="270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542925</xdr:colOff>
      <xdr:row>62</xdr:row>
      <xdr:rowOff>47625</xdr:rowOff>
    </xdr:to>
    <xdr:sp macro="" textlink="">
      <xdr:nvSpPr>
        <xdr:cNvPr id="7" name="AutoShape 8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542925</xdr:colOff>
      <xdr:row>62</xdr:row>
      <xdr:rowOff>47625</xdr:rowOff>
    </xdr:to>
    <xdr:sp macro="" textlink="">
      <xdr:nvSpPr>
        <xdr:cNvPr id="8" name="AutoShape 6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542925</xdr:colOff>
      <xdr:row>62</xdr:row>
      <xdr:rowOff>47625</xdr:rowOff>
    </xdr:to>
    <xdr:sp macro="" textlink="">
      <xdr:nvSpPr>
        <xdr:cNvPr id="9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542925</xdr:colOff>
      <xdr:row>62</xdr:row>
      <xdr:rowOff>47625</xdr:rowOff>
    </xdr:to>
    <xdr:sp macro="" textlink="">
      <xdr:nvSpPr>
        <xdr:cNvPr id="10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542925</xdr:colOff>
      <xdr:row>62</xdr:row>
      <xdr:rowOff>47625</xdr:rowOff>
    </xdr:to>
    <xdr:sp macro="" textlink="">
      <xdr:nvSpPr>
        <xdr:cNvPr id="11" name="AutoShape 8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542925</xdr:colOff>
      <xdr:row>62</xdr:row>
      <xdr:rowOff>47625</xdr:rowOff>
    </xdr:to>
    <xdr:sp macro="" textlink="">
      <xdr:nvSpPr>
        <xdr:cNvPr id="12" name="AutoShape 6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542925</xdr:colOff>
      <xdr:row>62</xdr:row>
      <xdr:rowOff>47625</xdr:rowOff>
    </xdr:to>
    <xdr:sp macro="" textlink="">
      <xdr:nvSpPr>
        <xdr:cNvPr id="13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542925</xdr:colOff>
      <xdr:row>62</xdr:row>
      <xdr:rowOff>47625</xdr:rowOff>
    </xdr:to>
    <xdr:sp macro="" textlink="">
      <xdr:nvSpPr>
        <xdr:cNvPr id="14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542925</xdr:colOff>
      <xdr:row>41</xdr:row>
      <xdr:rowOff>133350</xdr:rowOff>
    </xdr:to>
    <xdr:sp macro="" textlink="">
      <xdr:nvSpPr>
        <xdr:cNvPr id="15" name="AutoShape 8"/>
        <xdr:cNvSpPr>
          <a:spLocks noChangeArrowheads="1"/>
        </xdr:cNvSpPr>
      </xdr:nvSpPr>
      <xdr:spPr bwMode="auto">
        <a:xfrm>
          <a:off x="0" y="0"/>
          <a:ext cx="9525000" cy="10639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542925</xdr:colOff>
      <xdr:row>41</xdr:row>
      <xdr:rowOff>133350</xdr:rowOff>
    </xdr:to>
    <xdr:sp macro="" textlink="">
      <xdr:nvSpPr>
        <xdr:cNvPr id="16" name="AutoShape 6"/>
        <xdr:cNvSpPr>
          <a:spLocks noChangeArrowheads="1"/>
        </xdr:cNvSpPr>
      </xdr:nvSpPr>
      <xdr:spPr bwMode="auto">
        <a:xfrm>
          <a:off x="0" y="0"/>
          <a:ext cx="9525000" cy="10639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542925</xdr:colOff>
      <xdr:row>41</xdr:row>
      <xdr:rowOff>133350</xdr:rowOff>
    </xdr:to>
    <xdr:sp macro="" textlink="">
      <xdr:nvSpPr>
        <xdr:cNvPr id="17" name="AutoShape 4"/>
        <xdr:cNvSpPr>
          <a:spLocks noChangeArrowheads="1"/>
        </xdr:cNvSpPr>
      </xdr:nvSpPr>
      <xdr:spPr bwMode="auto">
        <a:xfrm>
          <a:off x="0" y="0"/>
          <a:ext cx="9525000" cy="10639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542925</xdr:colOff>
      <xdr:row>41</xdr:row>
      <xdr:rowOff>133350</xdr:rowOff>
    </xdr:to>
    <xdr:sp macro="" textlink="">
      <xdr:nvSpPr>
        <xdr:cNvPr id="18" name="AutoShape 2"/>
        <xdr:cNvSpPr>
          <a:spLocks noChangeArrowheads="1"/>
        </xdr:cNvSpPr>
      </xdr:nvSpPr>
      <xdr:spPr bwMode="auto">
        <a:xfrm>
          <a:off x="0" y="0"/>
          <a:ext cx="9525000" cy="10639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66675</xdr:colOff>
      <xdr:row>0</xdr:row>
      <xdr:rowOff>85725</xdr:rowOff>
    </xdr:from>
    <xdr:to>
      <xdr:col>2</xdr:col>
      <xdr:colOff>552076</xdr:colOff>
      <xdr:row>1</xdr:row>
      <xdr:rowOff>268754</xdr:rowOff>
    </xdr:to>
    <xdr:pic>
      <xdr:nvPicPr>
        <xdr:cNvPr id="23" name="Imagem 22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47" t="10844" b="12004"/>
        <a:stretch/>
      </xdr:blipFill>
      <xdr:spPr bwMode="auto">
        <a:xfrm>
          <a:off x="66675" y="85725"/>
          <a:ext cx="1590301" cy="61165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714375</xdr:colOff>
      <xdr:row>0</xdr:row>
      <xdr:rowOff>104775</xdr:rowOff>
    </xdr:from>
    <xdr:to>
      <xdr:col>4</xdr:col>
      <xdr:colOff>471301</xdr:colOff>
      <xdr:row>1</xdr:row>
      <xdr:rowOff>254863</xdr:rowOff>
    </xdr:to>
    <xdr:pic>
      <xdr:nvPicPr>
        <xdr:cNvPr id="24" name="Imagem 5" descr="C:\Documents and Settings\Carlos Santos\Ambiente de trabalho\DGE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19275" y="104775"/>
          <a:ext cx="1061851" cy="57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19050</xdr:colOff>
      <xdr:row>0</xdr:row>
      <xdr:rowOff>180975</xdr:rowOff>
    </xdr:from>
    <xdr:to>
      <xdr:col>13</xdr:col>
      <xdr:colOff>255940</xdr:colOff>
      <xdr:row>2</xdr:row>
      <xdr:rowOff>141754</xdr:rowOff>
    </xdr:to>
    <xdr:pic>
      <xdr:nvPicPr>
        <xdr:cNvPr id="25" name="Imagem 6" descr="logod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429750" y="180975"/>
          <a:ext cx="1141765" cy="703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600075</xdr:colOff>
      <xdr:row>0</xdr:row>
      <xdr:rowOff>133350</xdr:rowOff>
    </xdr:from>
    <xdr:to>
      <xdr:col>15</xdr:col>
      <xdr:colOff>40311</xdr:colOff>
      <xdr:row>2</xdr:row>
      <xdr:rowOff>276225</xdr:rowOff>
    </xdr:to>
    <xdr:pic>
      <xdr:nvPicPr>
        <xdr:cNvPr id="26" name="Imagem 25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915650" y="133350"/>
          <a:ext cx="1059486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219074</xdr:colOff>
      <xdr:row>0</xdr:row>
      <xdr:rowOff>95250</xdr:rowOff>
    </xdr:from>
    <xdr:to>
      <xdr:col>16</xdr:col>
      <xdr:colOff>467360</xdr:colOff>
      <xdr:row>3</xdr:row>
      <xdr:rowOff>19051</xdr:rowOff>
    </xdr:to>
    <xdr:pic>
      <xdr:nvPicPr>
        <xdr:cNvPr id="28" name="Imagem 27" descr="cid:7FB45396-0DF6-45EE-ADF2-361739A2F1DB@lan"/>
        <xdr:cNvPicPr/>
      </xdr:nvPicPr>
      <xdr:blipFill>
        <a:blip xmlns:r="http://schemas.openxmlformats.org/officeDocument/2006/relationships" r:embed="rId5" r:link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53899" y="95250"/>
          <a:ext cx="1019811" cy="98107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776655</xdr:colOff>
      <xdr:row>0</xdr:row>
      <xdr:rowOff>152400</xdr:rowOff>
    </xdr:from>
    <xdr:to>
      <xdr:col>6</xdr:col>
      <xdr:colOff>295276</xdr:colOff>
      <xdr:row>1</xdr:row>
      <xdr:rowOff>180975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186480" y="152400"/>
          <a:ext cx="1090246" cy="457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1205490</xdr:colOff>
      <xdr:row>0</xdr:row>
      <xdr:rowOff>0</xdr:rowOff>
    </xdr:from>
    <xdr:to>
      <xdr:col>4</xdr:col>
      <xdr:colOff>89985</xdr:colOff>
      <xdr:row>0</xdr:row>
      <xdr:rowOff>657195</xdr:rowOff>
    </xdr:to>
    <xdr:pic>
      <xdr:nvPicPr>
        <xdr:cNvPr id="5" name="Imagem 6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20240" y="0"/>
          <a:ext cx="1056195" cy="657195"/>
        </a:xfrm>
        <a:prstGeom prst="rect">
          <a:avLst/>
        </a:prstGeom>
      </xdr:spPr>
    </xdr:pic>
    <xdr:clientData/>
  </xdr:twoCellAnchor>
  <xdr:twoCellAnchor editAs="absolute">
    <xdr:from>
      <xdr:col>1</xdr:col>
      <xdr:colOff>873360</xdr:colOff>
      <xdr:row>0</xdr:row>
      <xdr:rowOff>68760</xdr:rowOff>
    </xdr:from>
    <xdr:to>
      <xdr:col>2</xdr:col>
      <xdr:colOff>627840</xdr:colOff>
      <xdr:row>0</xdr:row>
      <xdr:rowOff>596520</xdr:rowOff>
    </xdr:to>
    <xdr:pic>
      <xdr:nvPicPr>
        <xdr:cNvPr id="6" name="Imagem 6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57600" y="68760"/>
          <a:ext cx="1019520" cy="527760"/>
        </a:xfrm>
        <a:prstGeom prst="rect">
          <a:avLst/>
        </a:prstGeom>
      </xdr:spPr>
    </xdr:pic>
    <xdr:clientData/>
  </xdr:twoCellAnchor>
  <xdr:twoCellAnchor editAs="absolute">
    <xdr:from>
      <xdr:col>9</xdr:col>
      <xdr:colOff>342900</xdr:colOff>
      <xdr:row>0</xdr:row>
      <xdr:rowOff>101430</xdr:rowOff>
    </xdr:from>
    <xdr:to>
      <xdr:col>12</xdr:col>
      <xdr:colOff>255030</xdr:colOff>
      <xdr:row>1</xdr:row>
      <xdr:rowOff>123825</xdr:rowOff>
    </xdr:to>
    <xdr:pic>
      <xdr:nvPicPr>
        <xdr:cNvPr id="8" name="Imagem 11"/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667750" y="101430"/>
          <a:ext cx="1236105" cy="69867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0</xdr:row>
      <xdr:rowOff>47625</xdr:rowOff>
    </xdr:from>
    <xdr:to>
      <xdr:col>1</xdr:col>
      <xdr:colOff>704476</xdr:colOff>
      <xdr:row>0</xdr:row>
      <xdr:rowOff>659279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47" t="10844" b="12004"/>
        <a:stretch/>
      </xdr:blipFill>
      <xdr:spPr bwMode="auto">
        <a:xfrm>
          <a:off x="57150" y="47625"/>
          <a:ext cx="1590301" cy="61165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962025</xdr:colOff>
      <xdr:row>0</xdr:row>
      <xdr:rowOff>145681</xdr:rowOff>
    </xdr:from>
    <xdr:to>
      <xdr:col>3</xdr:col>
      <xdr:colOff>257175</xdr:colOff>
      <xdr:row>0</xdr:row>
      <xdr:rowOff>504864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114675" y="145681"/>
          <a:ext cx="857250" cy="359183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553086</xdr:colOff>
      <xdr:row>1</xdr:row>
      <xdr:rowOff>304801</xdr:rowOff>
    </xdr:to>
    <xdr:pic>
      <xdr:nvPicPr>
        <xdr:cNvPr id="9" name="Imagem 8" descr="cid:7FB45396-0DF6-45EE-ADF2-361739A2F1DB@lan"/>
        <xdr:cNvPicPr/>
      </xdr:nvPicPr>
      <xdr:blipFill>
        <a:blip xmlns:r="http://schemas.openxmlformats.org/officeDocument/2006/relationships" r:embed="rId6" r:link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3175" y="0"/>
          <a:ext cx="1019811" cy="9810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637350</xdr:colOff>
      <xdr:row>0</xdr:row>
      <xdr:rowOff>38100</xdr:rowOff>
    </xdr:from>
    <xdr:to>
      <xdr:col>4</xdr:col>
      <xdr:colOff>972270</xdr:colOff>
      <xdr:row>1</xdr:row>
      <xdr:rowOff>19020</xdr:rowOff>
    </xdr:to>
    <xdr:pic>
      <xdr:nvPicPr>
        <xdr:cNvPr id="10" name="Imagem 6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5425" y="38100"/>
          <a:ext cx="1058820" cy="657195"/>
        </a:xfrm>
        <a:prstGeom prst="rect">
          <a:avLst/>
        </a:prstGeom>
      </xdr:spPr>
    </xdr:pic>
    <xdr:clientData/>
  </xdr:twoCellAnchor>
  <xdr:twoCellAnchor editAs="absolute">
    <xdr:from>
      <xdr:col>2</xdr:col>
      <xdr:colOff>109620</xdr:colOff>
      <xdr:row>0</xdr:row>
      <xdr:rowOff>60120</xdr:rowOff>
    </xdr:from>
    <xdr:to>
      <xdr:col>2</xdr:col>
      <xdr:colOff>1127790</xdr:colOff>
      <xdr:row>0</xdr:row>
      <xdr:rowOff>614520</xdr:rowOff>
    </xdr:to>
    <xdr:pic>
      <xdr:nvPicPr>
        <xdr:cNvPr id="11" name="Imagem 6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57445" y="60120"/>
          <a:ext cx="1018170" cy="554400"/>
        </a:xfrm>
        <a:prstGeom prst="rect">
          <a:avLst/>
        </a:prstGeom>
      </xdr:spPr>
    </xdr:pic>
    <xdr:clientData/>
  </xdr:twoCellAnchor>
  <xdr:twoCellAnchor editAs="absolute">
    <xdr:from>
      <xdr:col>7</xdr:col>
      <xdr:colOff>257175</xdr:colOff>
      <xdr:row>0</xdr:row>
      <xdr:rowOff>91350</xdr:rowOff>
    </xdr:from>
    <xdr:to>
      <xdr:col>10</xdr:col>
      <xdr:colOff>167250</xdr:colOff>
      <xdr:row>1</xdr:row>
      <xdr:rowOff>85725</xdr:rowOff>
    </xdr:to>
    <xdr:pic>
      <xdr:nvPicPr>
        <xdr:cNvPr id="13" name="Imagem 11"/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10425" y="91350"/>
          <a:ext cx="1281675" cy="670650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0</xdr:row>
      <xdr:rowOff>76200</xdr:rowOff>
    </xdr:from>
    <xdr:to>
      <xdr:col>2</xdr:col>
      <xdr:colOff>113926</xdr:colOff>
      <xdr:row>1</xdr:row>
      <xdr:rowOff>11579</xdr:rowOff>
    </xdr:to>
    <xdr:pic>
      <xdr:nvPicPr>
        <xdr:cNvPr id="8" name="Imagem 7"/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47" t="10844" b="12004"/>
        <a:stretch/>
      </xdr:blipFill>
      <xdr:spPr bwMode="auto">
        <a:xfrm>
          <a:off x="171450" y="76200"/>
          <a:ext cx="1590301" cy="61165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10</xdr:col>
      <xdr:colOff>104775</xdr:colOff>
      <xdr:row>0</xdr:row>
      <xdr:rowOff>47625</xdr:rowOff>
    </xdr:from>
    <xdr:to>
      <xdr:col>11</xdr:col>
      <xdr:colOff>495936</xdr:colOff>
      <xdr:row>1</xdr:row>
      <xdr:rowOff>352426</xdr:rowOff>
    </xdr:to>
    <xdr:pic>
      <xdr:nvPicPr>
        <xdr:cNvPr id="9" name="Imagem 8" descr="cid:7FB45396-0DF6-45EE-ADF2-361739A2F1DB@lan"/>
        <xdr:cNvPicPr/>
      </xdr:nvPicPr>
      <xdr:blipFill>
        <a:blip xmlns:r="http://schemas.openxmlformats.org/officeDocument/2006/relationships" r:embed="rId5" r:link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9625" y="47625"/>
          <a:ext cx="1019811" cy="98107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1337691</xdr:colOff>
      <xdr:row>0</xdr:row>
      <xdr:rowOff>114565</xdr:rowOff>
    </xdr:from>
    <xdr:to>
      <xdr:col>3</xdr:col>
      <xdr:colOff>314325</xdr:colOff>
      <xdr:row>0</xdr:row>
      <xdr:rowOff>523874</xdr:rowOff>
    </xdr:to>
    <xdr:pic>
      <xdr:nvPicPr>
        <xdr:cNvPr id="12" name="Imagem 11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985516" y="114565"/>
          <a:ext cx="976884" cy="4093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37"/>
  <sheetViews>
    <sheetView tabSelected="1" topLeftCell="A55" workbookViewId="0">
      <selection activeCell="Y21" sqref="Y21"/>
    </sheetView>
  </sheetViews>
  <sheetFormatPr defaultRowHeight="12.75" x14ac:dyDescent="0.2"/>
  <cols>
    <col min="1" max="2" width="8.28515625"/>
    <col min="3" max="3" width="11.28515625"/>
    <col min="4" max="4" width="8.28515625"/>
    <col min="5" max="5" width="12.140625"/>
    <col min="6" max="6" width="11.42578125"/>
    <col min="7" max="14" width="13.5703125" customWidth="1"/>
    <col min="15" max="15" width="10.7109375" customWidth="1"/>
    <col min="16" max="16" width="11.5703125"/>
    <col min="17" max="17" width="11"/>
    <col min="18" max="18" width="0.28515625"/>
    <col min="19" max="19" width="8.7109375"/>
    <col min="20" max="20" width="19.140625" hidden="1" customWidth="1"/>
    <col min="21" max="23" width="19.140625" style="24" hidden="1" customWidth="1"/>
    <col min="24" max="1025" width="8.7109375"/>
  </cols>
  <sheetData>
    <row r="1" spans="1:26" ht="33.75" customHeight="1" x14ac:dyDescent="0.2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</row>
    <row r="2" spans="1:26" ht="24.75" x14ac:dyDescent="0.2">
      <c r="A2" s="184" t="s">
        <v>1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</row>
    <row r="3" spans="1:26" ht="24.75" x14ac:dyDescent="0.2">
      <c r="A3" s="183" t="s">
        <v>2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</row>
    <row r="4" spans="1:26" ht="24.75" x14ac:dyDescent="0.2">
      <c r="A4" s="185" t="s">
        <v>103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</row>
    <row r="5" spans="1:26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"/>
      <c r="Q5" s="2"/>
    </row>
    <row r="6" spans="1:26" ht="27" customHeight="1" x14ac:dyDescent="0.2">
      <c r="A6" s="186" t="s">
        <v>3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</row>
    <row r="7" spans="1:26" ht="11.2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26" s="5" customFormat="1" ht="22.5" customHeight="1" x14ac:dyDescent="0.3">
      <c r="A8" s="187" t="s">
        <v>4</v>
      </c>
      <c r="B8" s="187"/>
      <c r="C8" s="187"/>
      <c r="D8" s="187"/>
      <c r="E8" s="187"/>
      <c r="F8" s="188"/>
      <c r="G8" s="188"/>
      <c r="H8" s="188"/>
      <c r="I8" s="188"/>
      <c r="J8" s="188"/>
      <c r="K8" s="4" t="s">
        <v>6</v>
      </c>
      <c r="L8" s="189" t="s">
        <v>7</v>
      </c>
      <c r="M8" s="189"/>
      <c r="N8" s="189"/>
      <c r="O8" s="189"/>
      <c r="P8" s="189"/>
      <c r="Q8" s="189"/>
    </row>
    <row r="9" spans="1:26" ht="12" customHeight="1" x14ac:dyDescent="0.2">
      <c r="A9" s="6"/>
      <c r="B9" s="6"/>
      <c r="C9" s="6"/>
      <c r="D9" s="6"/>
      <c r="E9" s="6"/>
      <c r="F9" s="6"/>
      <c r="G9" s="6"/>
      <c r="H9" s="6"/>
      <c r="I9" s="6"/>
      <c r="J9" s="7"/>
      <c r="K9" s="8"/>
      <c r="L9" s="9"/>
      <c r="M9" s="9"/>
      <c r="N9" s="9"/>
      <c r="O9" s="9"/>
      <c r="P9" s="9"/>
      <c r="Q9" s="9"/>
    </row>
    <row r="10" spans="1:26" ht="39.75" customHeight="1" x14ac:dyDescent="0.25">
      <c r="A10" s="190" t="s">
        <v>8</v>
      </c>
      <c r="B10" s="190"/>
      <c r="C10" s="191"/>
      <c r="D10" s="191"/>
      <c r="E10" s="191"/>
      <c r="F10" s="191"/>
      <c r="G10" s="191"/>
      <c r="H10" s="191"/>
      <c r="I10" s="191"/>
      <c r="J10" s="191"/>
      <c r="K10" s="192" t="s">
        <v>9</v>
      </c>
      <c r="L10" s="192"/>
      <c r="M10" s="193"/>
      <c r="N10" s="193"/>
      <c r="O10" s="193"/>
      <c r="P10" s="10"/>
      <c r="Q10" s="10"/>
      <c r="R10" s="11"/>
    </row>
    <row r="11" spans="1:26" ht="8.25" customHeight="1" x14ac:dyDescent="0.2">
      <c r="A11" s="12"/>
      <c r="B11" s="12"/>
      <c r="C11" s="13"/>
      <c r="D11" s="13"/>
      <c r="E11" s="13"/>
      <c r="F11" s="13"/>
      <c r="G11" s="13"/>
      <c r="H11" s="13"/>
      <c r="I11" s="13"/>
      <c r="J11" s="13"/>
      <c r="K11" s="14"/>
      <c r="L11" s="15"/>
      <c r="M11" s="15"/>
      <c r="N11" s="15"/>
      <c r="O11" s="15"/>
      <c r="P11" s="2"/>
      <c r="Q11" s="2"/>
    </row>
    <row r="12" spans="1:26" ht="10.5" customHeight="1" x14ac:dyDescent="0.2">
      <c r="A12" s="16"/>
      <c r="B12" s="16"/>
      <c r="C12" s="17"/>
      <c r="D12" s="18"/>
      <c r="E12" s="19"/>
      <c r="F12" s="20"/>
      <c r="G12" s="18"/>
      <c r="H12" s="18"/>
      <c r="I12" s="21"/>
      <c r="J12" s="8"/>
      <c r="K12" s="16"/>
      <c r="L12" s="16"/>
      <c r="M12" s="16"/>
      <c r="N12" s="16"/>
      <c r="O12" s="16"/>
      <c r="P12" s="2"/>
      <c r="Q12" s="2"/>
    </row>
    <row r="13" spans="1:26" ht="17.25" customHeight="1" x14ac:dyDescent="0.3">
      <c r="A13" s="21"/>
      <c r="B13" s="22"/>
      <c r="C13" s="23"/>
      <c r="D13" s="23"/>
      <c r="E13" s="19"/>
      <c r="F13" s="194" t="s">
        <v>10</v>
      </c>
      <c r="G13" s="194"/>
      <c r="H13" s="194"/>
      <c r="I13" s="194"/>
      <c r="J13" s="195" t="s">
        <v>11</v>
      </c>
      <c r="K13" s="195"/>
      <c r="L13" s="195" t="s">
        <v>12</v>
      </c>
      <c r="M13" s="195"/>
      <c r="N13" s="195"/>
      <c r="O13" s="195"/>
      <c r="P13" s="195"/>
      <c r="Q13" s="195"/>
    </row>
    <row r="14" spans="1:26" ht="19.5" customHeight="1" x14ac:dyDescent="0.2">
      <c r="A14" s="1" t="s">
        <v>13</v>
      </c>
      <c r="B14" s="1"/>
      <c r="C14" s="1"/>
      <c r="D14" s="1"/>
      <c r="E14" s="1"/>
      <c r="F14" s="196"/>
      <c r="G14" s="196"/>
      <c r="H14" s="196"/>
      <c r="I14" s="196"/>
      <c r="J14" s="197"/>
      <c r="K14" s="197"/>
      <c r="L14" s="198"/>
      <c r="M14" s="198"/>
      <c r="N14" s="198"/>
      <c r="O14" s="198"/>
      <c r="P14" s="198"/>
      <c r="Q14" s="198"/>
    </row>
    <row r="15" spans="1:26" ht="19.5" customHeight="1" x14ac:dyDescent="0.2">
      <c r="A15" s="1" t="s">
        <v>14</v>
      </c>
      <c r="B15" s="1"/>
      <c r="C15" s="1"/>
      <c r="D15" s="1"/>
      <c r="E15" s="1"/>
      <c r="F15" s="196"/>
      <c r="G15" s="196"/>
      <c r="H15" s="196"/>
      <c r="I15" s="196"/>
      <c r="J15" s="197"/>
      <c r="K15" s="197"/>
      <c r="L15" s="198"/>
      <c r="M15" s="198"/>
      <c r="N15" s="198"/>
      <c r="O15" s="198"/>
      <c r="P15" s="198"/>
      <c r="Q15" s="198"/>
      <c r="S15" s="24"/>
      <c r="T15" s="24"/>
      <c r="X15" s="24"/>
      <c r="Y15" s="24"/>
      <c r="Z15" s="24"/>
    </row>
    <row r="16" spans="1:26" ht="19.5" customHeight="1" x14ac:dyDescent="0.2">
      <c r="A16" s="1" t="s">
        <v>15</v>
      </c>
      <c r="B16" s="1"/>
      <c r="C16" s="1"/>
      <c r="D16" s="1"/>
      <c r="E16" s="1"/>
      <c r="F16" s="196"/>
      <c r="G16" s="196"/>
      <c r="H16" s="196"/>
      <c r="I16" s="196"/>
      <c r="J16" s="197"/>
      <c r="K16" s="197"/>
      <c r="L16" s="198"/>
      <c r="M16" s="198"/>
      <c r="N16" s="198"/>
      <c r="O16" s="198"/>
      <c r="P16" s="198"/>
      <c r="Q16" s="198"/>
      <c r="S16" s="24"/>
      <c r="T16" s="24"/>
      <c r="X16" s="24"/>
      <c r="Y16" s="24"/>
      <c r="Z16" s="24"/>
    </row>
    <row r="17" spans="1:26" ht="19.5" customHeight="1" x14ac:dyDescent="0.2">
      <c r="A17" s="1" t="s">
        <v>16</v>
      </c>
      <c r="B17" s="1"/>
      <c r="C17" s="1"/>
      <c r="D17" s="1"/>
      <c r="E17" s="1"/>
      <c r="F17" s="196"/>
      <c r="G17" s="196"/>
      <c r="H17" s="196"/>
      <c r="I17" s="196"/>
      <c r="J17" s="197"/>
      <c r="K17" s="197"/>
      <c r="L17" s="198"/>
      <c r="M17" s="198"/>
      <c r="N17" s="198"/>
      <c r="O17" s="198"/>
      <c r="P17" s="198"/>
      <c r="Q17" s="198"/>
      <c r="R17" s="24"/>
      <c r="S17" s="24"/>
      <c r="T17" s="24"/>
      <c r="X17" s="24"/>
      <c r="Y17" s="24"/>
      <c r="Z17" s="24"/>
    </row>
    <row r="18" spans="1:26" s="24" customFormat="1" ht="19.5" customHeight="1" x14ac:dyDescent="0.2">
      <c r="A18" s="1" t="s">
        <v>104</v>
      </c>
      <c r="B18" s="1"/>
      <c r="C18" s="1"/>
      <c r="D18" s="1"/>
      <c r="E18" s="1"/>
      <c r="F18" s="196"/>
      <c r="G18" s="196"/>
      <c r="H18" s="196"/>
      <c r="I18" s="196"/>
      <c r="J18" s="197"/>
      <c r="K18" s="197"/>
      <c r="L18" s="198"/>
      <c r="M18" s="198"/>
      <c r="N18" s="198"/>
      <c r="O18" s="198"/>
      <c r="P18" s="198"/>
      <c r="Q18" s="198"/>
    </row>
    <row r="19" spans="1:26" ht="10.5" customHeight="1" x14ac:dyDescent="0.2">
      <c r="A19" s="25"/>
      <c r="B19" s="25"/>
      <c r="C19" s="26"/>
      <c r="D19" s="26"/>
      <c r="E19" s="26"/>
      <c r="F19" s="27"/>
      <c r="G19" s="27"/>
      <c r="H19" s="14"/>
      <c r="I19" s="14"/>
      <c r="J19" s="28"/>
      <c r="K19" s="28"/>
      <c r="L19" s="29"/>
      <c r="M19" s="15"/>
      <c r="N19" s="15"/>
      <c r="O19" s="15"/>
      <c r="P19" s="2"/>
      <c r="Q19" s="2"/>
      <c r="R19" s="24"/>
      <c r="S19" s="24"/>
      <c r="T19" s="24"/>
      <c r="X19" s="24"/>
      <c r="Y19" s="24"/>
      <c r="Z19" s="24"/>
    </row>
    <row r="20" spans="1:26" ht="26.25" customHeight="1" x14ac:dyDescent="0.2">
      <c r="A20" s="206" t="s">
        <v>17</v>
      </c>
      <c r="B20" s="206"/>
      <c r="C20" s="207"/>
      <c r="D20" s="201" t="s">
        <v>110</v>
      </c>
      <c r="E20" s="201"/>
      <c r="F20" s="201"/>
      <c r="G20" s="124" t="s">
        <v>18</v>
      </c>
      <c r="H20" s="124" t="s">
        <v>19</v>
      </c>
      <c r="I20" s="124" t="s">
        <v>20</v>
      </c>
      <c r="J20" s="124" t="s">
        <v>21</v>
      </c>
      <c r="K20" s="125" t="s">
        <v>22</v>
      </c>
      <c r="L20" s="125" t="s">
        <v>23</v>
      </c>
      <c r="M20" s="126" t="s">
        <v>24</v>
      </c>
      <c r="N20" s="126" t="s">
        <v>25</v>
      </c>
      <c r="O20" s="124" t="s">
        <v>26</v>
      </c>
      <c r="P20" s="2"/>
      <c r="Q20" s="2"/>
    </row>
    <row r="21" spans="1:26" ht="18" customHeight="1" x14ac:dyDescent="0.2">
      <c r="A21" s="208"/>
      <c r="B21" s="208"/>
      <c r="C21" s="209"/>
      <c r="D21" s="202" t="s">
        <v>27</v>
      </c>
      <c r="E21" s="202"/>
      <c r="F21" s="202"/>
      <c r="G21" s="30"/>
      <c r="H21" s="31"/>
      <c r="I21" s="31"/>
      <c r="J21" s="31"/>
      <c r="K21" s="31"/>
      <c r="L21" s="31"/>
      <c r="M21" s="31"/>
      <c r="N21" s="31"/>
      <c r="O21" s="32">
        <f>SUM(G21:N21)</f>
        <v>0</v>
      </c>
      <c r="P21" s="2"/>
      <c r="Q21" s="2"/>
    </row>
    <row r="22" spans="1:26" ht="18" customHeight="1" x14ac:dyDescent="0.2">
      <c r="A22" s="208"/>
      <c r="B22" s="208"/>
      <c r="C22" s="209"/>
      <c r="D22" s="203" t="s">
        <v>28</v>
      </c>
      <c r="E22" s="203"/>
      <c r="F22" s="203"/>
      <c r="G22" s="30"/>
      <c r="H22" s="31"/>
      <c r="I22" s="31"/>
      <c r="J22" s="31"/>
      <c r="K22" s="31"/>
      <c r="L22" s="31"/>
      <c r="M22" s="31"/>
      <c r="N22" s="31"/>
      <c r="O22" s="32">
        <f>SUM(G22:N22)</f>
        <v>0</v>
      </c>
      <c r="P22" s="2"/>
      <c r="Q22" s="2"/>
    </row>
    <row r="23" spans="1:26" ht="18" customHeight="1" x14ac:dyDescent="0.2">
      <c r="A23" s="208"/>
      <c r="B23" s="208"/>
      <c r="C23" s="209"/>
      <c r="D23" s="204" t="s">
        <v>29</v>
      </c>
      <c r="E23" s="204"/>
      <c r="F23" s="204"/>
      <c r="G23" s="30"/>
      <c r="H23" s="31"/>
      <c r="I23" s="31"/>
      <c r="J23" s="31"/>
      <c r="K23" s="31"/>
      <c r="L23" s="31"/>
      <c r="M23" s="31"/>
      <c r="N23" s="31"/>
      <c r="O23" s="32">
        <f>SUM(G23:N23)</f>
        <v>0</v>
      </c>
      <c r="P23" s="2"/>
      <c r="Q23" s="2"/>
    </row>
    <row r="24" spans="1:26" ht="18" customHeight="1" x14ac:dyDescent="0.2">
      <c r="A24" s="208"/>
      <c r="B24" s="208"/>
      <c r="C24" s="209"/>
      <c r="D24" s="205" t="s">
        <v>30</v>
      </c>
      <c r="E24" s="205"/>
      <c r="F24" s="205"/>
      <c r="G24" s="30"/>
      <c r="H24" s="30"/>
      <c r="I24" s="30"/>
      <c r="J24" s="30"/>
      <c r="K24" s="30"/>
      <c r="L24" s="30"/>
      <c r="M24" s="30"/>
      <c r="N24" s="30"/>
      <c r="O24" s="32">
        <f>SUM(G24:N24)</f>
        <v>0</v>
      </c>
      <c r="P24" s="2"/>
      <c r="Q24" s="2"/>
    </row>
    <row r="25" spans="1:26" s="24" customFormat="1" ht="18" customHeight="1" x14ac:dyDescent="0.2">
      <c r="A25" s="210"/>
      <c r="B25" s="210"/>
      <c r="C25" s="211"/>
      <c r="D25" s="205" t="s">
        <v>105</v>
      </c>
      <c r="E25" s="205"/>
      <c r="F25" s="205"/>
      <c r="G25" s="68"/>
      <c r="H25" s="68"/>
      <c r="I25" s="68"/>
      <c r="J25" s="96"/>
      <c r="K25" s="96"/>
      <c r="L25" s="96"/>
      <c r="M25" s="96"/>
      <c r="N25" s="96"/>
      <c r="O25" s="101">
        <f>SUM(G25:N25)</f>
        <v>0</v>
      </c>
      <c r="P25" s="2"/>
      <c r="Q25" s="2"/>
    </row>
    <row r="26" spans="1:26" ht="24.75" customHeight="1" thickBot="1" x14ac:dyDescent="0.35">
      <c r="A26" s="33" t="s">
        <v>108</v>
      </c>
      <c r="B26" s="34"/>
      <c r="C26" s="35"/>
      <c r="D26" s="35"/>
      <c r="E26" s="35"/>
      <c r="F26" s="36"/>
      <c r="G26" s="99"/>
      <c r="H26" s="100"/>
      <c r="I26" s="37"/>
      <c r="J26" s="170"/>
      <c r="K26" s="171"/>
      <c r="L26" s="171"/>
      <c r="M26" s="171"/>
      <c r="N26" s="171"/>
      <c r="O26" s="171"/>
      <c r="P26" s="171"/>
      <c r="Q26" s="172"/>
      <c r="R26" s="39"/>
    </row>
    <row r="27" spans="1:26" s="24" customFormat="1" ht="24.75" customHeight="1" thickBot="1" x14ac:dyDescent="0.35">
      <c r="A27" s="112"/>
      <c r="B27" s="25"/>
      <c r="C27" s="26"/>
      <c r="D27" s="26"/>
      <c r="E27" s="26"/>
      <c r="F27" s="27"/>
      <c r="G27" s="97" t="s">
        <v>102</v>
      </c>
      <c r="H27" s="98">
        <v>2017</v>
      </c>
      <c r="I27" s="14"/>
      <c r="J27" s="173" t="s">
        <v>111</v>
      </c>
      <c r="K27" s="174"/>
      <c r="L27" s="174"/>
      <c r="M27" s="174"/>
      <c r="N27" s="174"/>
      <c r="O27" s="174"/>
      <c r="P27" s="174"/>
      <c r="Q27" s="175"/>
      <c r="R27" s="39"/>
    </row>
    <row r="28" spans="1:26" ht="46.5" customHeight="1" thickBot="1" x14ac:dyDescent="0.25">
      <c r="A28" s="122"/>
      <c r="B28" s="199" t="s">
        <v>99</v>
      </c>
      <c r="C28" s="200"/>
      <c r="D28" s="200"/>
      <c r="E28" s="200"/>
      <c r="F28" s="123" t="s">
        <v>91</v>
      </c>
      <c r="G28" s="123" t="s">
        <v>100</v>
      </c>
      <c r="H28" s="123" t="s">
        <v>92</v>
      </c>
      <c r="I28" s="123" t="s">
        <v>93</v>
      </c>
      <c r="J28" s="212" t="s">
        <v>77</v>
      </c>
      <c r="K28" s="213"/>
      <c r="L28" s="214"/>
      <c r="M28" s="123" t="s">
        <v>88</v>
      </c>
      <c r="N28" s="123" t="s">
        <v>89</v>
      </c>
      <c r="O28" s="123" t="s">
        <v>90</v>
      </c>
      <c r="P28" s="123" t="s">
        <v>94</v>
      </c>
      <c r="Q28" s="123" t="s">
        <v>101</v>
      </c>
    </row>
    <row r="29" spans="1:26" ht="15.75" customHeight="1" x14ac:dyDescent="0.2">
      <c r="A29" s="69">
        <v>1</v>
      </c>
      <c r="B29" s="1"/>
      <c r="C29" s="1"/>
      <c r="D29" s="1"/>
      <c r="E29" s="1"/>
      <c r="F29" s="138" t="s">
        <v>86</v>
      </c>
      <c r="G29" s="70"/>
      <c r="H29" s="138" t="s">
        <v>95</v>
      </c>
      <c r="I29" s="71">
        <f>+$F$8</f>
        <v>0</v>
      </c>
      <c r="J29" s="180"/>
      <c r="K29" s="180"/>
      <c r="L29" s="180"/>
      <c r="M29" s="138"/>
      <c r="N29" s="138"/>
      <c r="O29" s="138"/>
      <c r="P29" s="137"/>
      <c r="Q29" s="72"/>
      <c r="T29" s="144" t="str">
        <f>IF(M29&gt;"",M$28&amp;$H29&amp;$F29&amp;COUNTIFS(M$29:M29,"x"),"")</f>
        <v/>
      </c>
      <c r="U29" s="144" t="str">
        <f>IF(N29&gt;"",N$28&amp;$H29&amp;$F29&amp;COUNTIFS(N$29:N29,"x"),"")</f>
        <v/>
      </c>
      <c r="V29" s="144" t="str">
        <f>IF(O29&gt;"",O$28&amp;$H29&amp;$F29&amp;COUNTIFS(O$29:O29,"x"),"")</f>
        <v/>
      </c>
      <c r="W29" s="144" t="str">
        <f>IF(P29&gt;"",P$28&amp;$H29&amp;$F29&amp;COUNTIFS(P$29:P29,"x"),"")</f>
        <v/>
      </c>
    </row>
    <row r="30" spans="1:26" ht="15.75" customHeight="1" x14ac:dyDescent="0.2">
      <c r="A30" s="73">
        <v>2</v>
      </c>
      <c r="B30" s="181"/>
      <c r="C30" s="181"/>
      <c r="D30" s="181"/>
      <c r="E30" s="181"/>
      <c r="F30" s="139" t="s">
        <v>86</v>
      </c>
      <c r="G30" s="75"/>
      <c r="H30" s="139" t="s">
        <v>95</v>
      </c>
      <c r="I30" s="76">
        <f t="shared" ref="I30:I64" si="0">+$F$8</f>
        <v>0</v>
      </c>
      <c r="J30" s="1"/>
      <c r="K30" s="1"/>
      <c r="L30" s="1"/>
      <c r="M30" s="139"/>
      <c r="N30" s="139"/>
      <c r="O30" s="139"/>
      <c r="P30" s="135"/>
      <c r="Q30" s="78"/>
      <c r="T30" s="144" t="str">
        <f>IF(M30&gt;"",M$28&amp;$H30&amp;$F30&amp;COUNTIFS(M$29:M30,"x"),"")</f>
        <v/>
      </c>
      <c r="U30" s="144" t="str">
        <f>IF(N30&gt;"",N$28&amp;$H30&amp;$F30&amp;COUNTIFS(N$29:N30,"x"),"")</f>
        <v/>
      </c>
      <c r="V30" s="144" t="str">
        <f>IF(O30&gt;"",O$28&amp;$H30&amp;$F30&amp;COUNTIFS(O$29:O30,"x"),"")</f>
        <v/>
      </c>
      <c r="W30" s="144" t="str">
        <f>IF(P30&gt;"",P$28&amp;$H30&amp;$F30&amp;COUNTIFS(P$29:P30,"x"),"")</f>
        <v/>
      </c>
    </row>
    <row r="31" spans="1:26" ht="15.75" customHeight="1" x14ac:dyDescent="0.2">
      <c r="A31" s="73">
        <v>3</v>
      </c>
      <c r="B31" s="181"/>
      <c r="C31" s="181"/>
      <c r="D31" s="181"/>
      <c r="E31" s="181"/>
      <c r="F31" s="139" t="s">
        <v>86</v>
      </c>
      <c r="G31" s="75"/>
      <c r="H31" s="139" t="s">
        <v>95</v>
      </c>
      <c r="I31" s="76">
        <f t="shared" si="0"/>
        <v>0</v>
      </c>
      <c r="J31" s="1"/>
      <c r="K31" s="1"/>
      <c r="L31" s="1"/>
      <c r="M31" s="139"/>
      <c r="N31" s="139"/>
      <c r="O31" s="139"/>
      <c r="P31" s="135"/>
      <c r="Q31" s="78"/>
      <c r="T31" s="144" t="str">
        <f>IF(M31&gt;"",M$28&amp;$H31&amp;$F31&amp;COUNTIFS(M$29:M31,"x"),"")</f>
        <v/>
      </c>
      <c r="U31" s="144" t="str">
        <f>IF(N31&gt;"",N$28&amp;$H31&amp;$F31&amp;COUNTIFS(N$29:N31,"x"),"")</f>
        <v/>
      </c>
      <c r="V31" s="144" t="str">
        <f>IF(O31&gt;"",O$28&amp;$H31&amp;$F31&amp;COUNTIFS(O$29:O31,"x"),"")</f>
        <v/>
      </c>
      <c r="W31" s="144" t="str">
        <f>IF(P31&gt;"",P$28&amp;$H31&amp;$F31&amp;COUNTIFS(P$29:P31,"x"),"")</f>
        <v/>
      </c>
    </row>
    <row r="32" spans="1:26" ht="15.75" customHeight="1" x14ac:dyDescent="0.2">
      <c r="A32" s="73">
        <v>4</v>
      </c>
      <c r="B32" s="181"/>
      <c r="C32" s="181"/>
      <c r="D32" s="181"/>
      <c r="E32" s="181"/>
      <c r="F32" s="139" t="s">
        <v>86</v>
      </c>
      <c r="G32" s="75"/>
      <c r="H32" s="139" t="s">
        <v>95</v>
      </c>
      <c r="I32" s="76">
        <f t="shared" si="0"/>
        <v>0</v>
      </c>
      <c r="J32" s="1"/>
      <c r="K32" s="1"/>
      <c r="L32" s="1"/>
      <c r="M32" s="139"/>
      <c r="N32" s="139"/>
      <c r="O32" s="139"/>
      <c r="P32" s="135"/>
      <c r="Q32" s="78"/>
      <c r="T32" s="144" t="str">
        <f>IF(M32&gt;"",M$28&amp;$H32&amp;$F32&amp;COUNTIFS(M$29:M32,"x"),"")</f>
        <v/>
      </c>
      <c r="U32" s="144" t="str">
        <f>IF(N32&gt;"",N$28&amp;$H32&amp;$F32&amp;COUNTIFS(N$29:N32,"x"),"")</f>
        <v/>
      </c>
      <c r="V32" s="144" t="str">
        <f>IF(O32&gt;"",O$28&amp;$H32&amp;$F32&amp;COUNTIFS(O$29:O32,"x"),"")</f>
        <v/>
      </c>
      <c r="W32" s="144" t="str">
        <f>IF(P32&gt;"",P$28&amp;$H32&amp;$F32&amp;COUNTIFS(P$29:P32,"x"),"")</f>
        <v/>
      </c>
    </row>
    <row r="33" spans="1:23" s="24" customFormat="1" ht="15.75" customHeight="1" x14ac:dyDescent="0.2">
      <c r="A33" s="73">
        <v>5</v>
      </c>
      <c r="B33" s="181"/>
      <c r="C33" s="181"/>
      <c r="D33" s="181"/>
      <c r="E33" s="181"/>
      <c r="F33" s="140" t="s">
        <v>87</v>
      </c>
      <c r="G33" s="75"/>
      <c r="H33" s="140" t="s">
        <v>95</v>
      </c>
      <c r="I33" s="76">
        <f t="shared" si="0"/>
        <v>0</v>
      </c>
      <c r="J33" s="1"/>
      <c r="K33" s="1"/>
      <c r="L33" s="1"/>
      <c r="M33" s="140"/>
      <c r="N33" s="140"/>
      <c r="O33" s="140"/>
      <c r="P33" s="135"/>
      <c r="Q33" s="78"/>
      <c r="T33" s="144" t="str">
        <f>IF(M33&gt;"",M$28&amp;$H33&amp;$F33&amp;COUNTIFS(M$33:M33,"x"),"")</f>
        <v/>
      </c>
      <c r="U33" s="144" t="str">
        <f>IF(N33&gt;"",N$28&amp;$H33&amp;$F33&amp;COUNTIFS(N$33:N33,"x"),"")</f>
        <v/>
      </c>
      <c r="V33" s="144" t="str">
        <f>IF(O33&gt;"",O$28&amp;$H33&amp;$F33&amp;COUNTIFS(O$33:O33,"x"),"")</f>
        <v/>
      </c>
      <c r="W33" s="144" t="str">
        <f>IF(P33&gt;"",P$28&amp;$H33&amp;$F33&amp;COUNTIFS(P$33:P33,"x"),"")</f>
        <v/>
      </c>
    </row>
    <row r="34" spans="1:23" s="24" customFormat="1" ht="15.75" customHeight="1" x14ac:dyDescent="0.2">
      <c r="A34" s="73">
        <v>6</v>
      </c>
      <c r="B34" s="181"/>
      <c r="C34" s="181"/>
      <c r="D34" s="181"/>
      <c r="E34" s="181"/>
      <c r="F34" s="140" t="s">
        <v>87</v>
      </c>
      <c r="G34" s="75"/>
      <c r="H34" s="140" t="s">
        <v>95</v>
      </c>
      <c r="I34" s="76">
        <f t="shared" si="0"/>
        <v>0</v>
      </c>
      <c r="J34" s="1"/>
      <c r="K34" s="1"/>
      <c r="L34" s="1"/>
      <c r="M34" s="140"/>
      <c r="N34" s="140"/>
      <c r="O34" s="140"/>
      <c r="P34" s="135"/>
      <c r="Q34" s="78"/>
      <c r="T34" s="144" t="str">
        <f>IF(M34&gt;"",M$28&amp;$H34&amp;$F34&amp;COUNTIFS(M$33:M34,"x"),"")</f>
        <v/>
      </c>
      <c r="U34" s="144" t="str">
        <f>IF(N34&gt;"",N$28&amp;$H34&amp;$F34&amp;COUNTIFS(N$33:N34,"x"),"")</f>
        <v/>
      </c>
      <c r="V34" s="144" t="str">
        <f>IF(O34&gt;"",O$28&amp;$H34&amp;$F34&amp;COUNTIFS(O$33:O34,"x"),"")</f>
        <v/>
      </c>
      <c r="W34" s="144" t="str">
        <f>IF(P34&gt;"",P$28&amp;$H34&amp;$F34&amp;COUNTIFS(P$33:P34,"x"),"")</f>
        <v/>
      </c>
    </row>
    <row r="35" spans="1:23" s="24" customFormat="1" ht="15.75" customHeight="1" x14ac:dyDescent="0.2">
      <c r="A35" s="73">
        <v>7</v>
      </c>
      <c r="B35" s="181"/>
      <c r="C35" s="181"/>
      <c r="D35" s="181"/>
      <c r="E35" s="181"/>
      <c r="F35" s="140" t="s">
        <v>87</v>
      </c>
      <c r="G35" s="75"/>
      <c r="H35" s="140" t="s">
        <v>95</v>
      </c>
      <c r="I35" s="76">
        <f t="shared" si="0"/>
        <v>0</v>
      </c>
      <c r="J35" s="1"/>
      <c r="K35" s="1"/>
      <c r="L35" s="1"/>
      <c r="M35" s="140"/>
      <c r="N35" s="140"/>
      <c r="O35" s="140"/>
      <c r="P35" s="135"/>
      <c r="Q35" s="78"/>
      <c r="T35" s="144" t="str">
        <f>IF(M35&gt;"",M$28&amp;$H35&amp;$F35&amp;COUNTIFS(M$33:M35,"x"),"")</f>
        <v/>
      </c>
      <c r="U35" s="144" t="str">
        <f>IF(N35&gt;"",N$28&amp;$H35&amp;$F35&amp;COUNTIFS(N$33:N35,"x"),"")</f>
        <v/>
      </c>
      <c r="V35" s="144" t="str">
        <f>IF(O35&gt;"",O$28&amp;$H35&amp;$F35&amp;COUNTIFS(O$33:O35,"x"),"")</f>
        <v/>
      </c>
      <c r="W35" s="144" t="str">
        <f>IF(P35&gt;"",P$28&amp;$H35&amp;$F35&amp;COUNTIFS(P$33:P35,"x"),"")</f>
        <v/>
      </c>
    </row>
    <row r="36" spans="1:23" s="24" customFormat="1" ht="15.75" customHeight="1" thickBot="1" x14ac:dyDescent="0.25">
      <c r="A36" s="79">
        <v>8</v>
      </c>
      <c r="B36" s="182"/>
      <c r="C36" s="182"/>
      <c r="D36" s="182"/>
      <c r="E36" s="182"/>
      <c r="F36" s="141" t="s">
        <v>87</v>
      </c>
      <c r="G36" s="81"/>
      <c r="H36" s="141" t="s">
        <v>95</v>
      </c>
      <c r="I36" s="82">
        <f t="shared" si="0"/>
        <v>0</v>
      </c>
      <c r="J36" s="176"/>
      <c r="K36" s="177"/>
      <c r="L36" s="178"/>
      <c r="M36" s="141"/>
      <c r="N36" s="141"/>
      <c r="O36" s="141"/>
      <c r="P36" s="136"/>
      <c r="Q36" s="84"/>
      <c r="T36" s="144" t="str">
        <f>IF(M36&gt;"",M$28&amp;$H36&amp;$F36&amp;COUNTIFS(M$33:M36,"x"),"")</f>
        <v/>
      </c>
      <c r="U36" s="144" t="str">
        <f>IF(N36&gt;"",N$28&amp;$H36&amp;$F36&amp;COUNTIFS(N$33:N36,"x"),"")</f>
        <v/>
      </c>
      <c r="V36" s="144" t="str">
        <f>IF(O36&gt;"",O$28&amp;$H36&amp;$F36&amp;COUNTIFS(O$33:O36,"x"),"")</f>
        <v/>
      </c>
      <c r="W36" s="144" t="str">
        <f>IF(P36&gt;"",P$28&amp;$H36&amp;$F36&amp;COUNTIFS(P$33:P36,"x"),"")</f>
        <v/>
      </c>
    </row>
    <row r="37" spans="1:23" s="24" customFormat="1" ht="15.75" customHeight="1" x14ac:dyDescent="0.2">
      <c r="A37" s="85">
        <v>9</v>
      </c>
      <c r="B37" s="1"/>
      <c r="C37" s="1"/>
      <c r="D37" s="1"/>
      <c r="E37" s="1"/>
      <c r="F37" s="138" t="s">
        <v>86</v>
      </c>
      <c r="G37" s="70"/>
      <c r="H37" s="138" t="s">
        <v>96</v>
      </c>
      <c r="I37" s="71">
        <f t="shared" si="0"/>
        <v>0</v>
      </c>
      <c r="J37" s="180"/>
      <c r="K37" s="180"/>
      <c r="L37" s="180"/>
      <c r="M37" s="138"/>
      <c r="N37" s="138"/>
      <c r="O37" s="138"/>
      <c r="P37" s="134"/>
      <c r="Q37" s="86"/>
      <c r="T37" s="144" t="str">
        <f>IF(M37&gt;"",M$28&amp;$H37&amp;$F37&amp;COUNTIFS(M$37:M37,"x"),"")</f>
        <v/>
      </c>
      <c r="U37" s="144" t="str">
        <f>IF(N37&gt;"",N$28&amp;$H37&amp;$F37&amp;COUNTIFS(N$37:N37,"x"),"")</f>
        <v/>
      </c>
      <c r="V37" s="144" t="str">
        <f>IF(O37&gt;"",O$28&amp;$H37&amp;$F37&amp;COUNTIFS(O$37:O37,"x"),"")</f>
        <v/>
      </c>
      <c r="W37" s="144" t="str">
        <f>IF(P37&gt;"",P$28&amp;$H37&amp;$F37&amp;COUNTIFS(P$37:P37,"x"),"")</f>
        <v/>
      </c>
    </row>
    <row r="38" spans="1:23" s="24" customFormat="1" ht="15.75" customHeight="1" x14ac:dyDescent="0.2">
      <c r="A38" s="73">
        <v>10</v>
      </c>
      <c r="B38" s="181"/>
      <c r="C38" s="181"/>
      <c r="D38" s="181"/>
      <c r="E38" s="181"/>
      <c r="F38" s="139" t="s">
        <v>86</v>
      </c>
      <c r="G38" s="75"/>
      <c r="H38" s="139" t="s">
        <v>96</v>
      </c>
      <c r="I38" s="76">
        <f t="shared" si="0"/>
        <v>0</v>
      </c>
      <c r="J38" s="1"/>
      <c r="K38" s="1"/>
      <c r="L38" s="1"/>
      <c r="M38" s="139"/>
      <c r="N38" s="139"/>
      <c r="O38" s="139"/>
      <c r="P38" s="135"/>
      <c r="Q38" s="78"/>
      <c r="T38" s="144" t="str">
        <f>IF(M38&gt;"",M$28&amp;$H38&amp;$F38&amp;COUNTIFS(M$37:M38,"x"),"")</f>
        <v/>
      </c>
      <c r="U38" s="144" t="str">
        <f>IF(N38&gt;"",N$28&amp;$H38&amp;$F38&amp;COUNTIFS(N$37:N38,"x"),"")</f>
        <v/>
      </c>
      <c r="V38" s="144" t="str">
        <f>IF(O38&gt;"",O$28&amp;$H38&amp;$F38&amp;COUNTIFS(O$37:O38,"x"),"")</f>
        <v/>
      </c>
      <c r="W38" s="144" t="str">
        <f>IF(P38&gt;"",P$28&amp;$H38&amp;$F38&amp;COUNTIFS(P$37:P38,"x"),"")</f>
        <v/>
      </c>
    </row>
    <row r="39" spans="1:23" s="24" customFormat="1" ht="15.75" customHeight="1" x14ac:dyDescent="0.2">
      <c r="A39" s="73">
        <v>11</v>
      </c>
      <c r="B39" s="181"/>
      <c r="C39" s="181"/>
      <c r="D39" s="181"/>
      <c r="E39" s="181"/>
      <c r="F39" s="139" t="s">
        <v>86</v>
      </c>
      <c r="G39" s="75"/>
      <c r="H39" s="139" t="s">
        <v>96</v>
      </c>
      <c r="I39" s="76">
        <f t="shared" si="0"/>
        <v>0</v>
      </c>
      <c r="J39" s="1"/>
      <c r="K39" s="1"/>
      <c r="L39" s="1"/>
      <c r="M39" s="139"/>
      <c r="N39" s="139"/>
      <c r="O39" s="139"/>
      <c r="P39" s="135"/>
      <c r="Q39" s="78"/>
      <c r="T39" s="144" t="str">
        <f>IF(M39&gt;"",M$28&amp;$H39&amp;$F39&amp;COUNTIFS(M$37:M39,"x"),"")</f>
        <v/>
      </c>
      <c r="U39" s="144" t="str">
        <f>IF(N39&gt;"",N$28&amp;$H39&amp;$F39&amp;COUNTIFS(N$37:N39,"x"),"")</f>
        <v/>
      </c>
      <c r="V39" s="144" t="str">
        <f>IF(O39&gt;"",O$28&amp;$H39&amp;$F39&amp;COUNTIFS(O$37:O39,"x"),"")</f>
        <v/>
      </c>
      <c r="W39" s="144" t="str">
        <f>IF(P39&gt;"",P$28&amp;$H39&amp;$F39&amp;COUNTIFS(P$37:P39,"x"),"")</f>
        <v/>
      </c>
    </row>
    <row r="40" spans="1:23" s="24" customFormat="1" ht="15.75" customHeight="1" x14ac:dyDescent="0.2">
      <c r="A40" s="73">
        <v>12</v>
      </c>
      <c r="B40" s="181"/>
      <c r="C40" s="181"/>
      <c r="D40" s="181"/>
      <c r="E40" s="181"/>
      <c r="F40" s="139" t="s">
        <v>86</v>
      </c>
      <c r="G40" s="75"/>
      <c r="H40" s="139" t="s">
        <v>96</v>
      </c>
      <c r="I40" s="76">
        <f t="shared" si="0"/>
        <v>0</v>
      </c>
      <c r="J40" s="1"/>
      <c r="K40" s="1"/>
      <c r="L40" s="1"/>
      <c r="M40" s="139"/>
      <c r="N40" s="139"/>
      <c r="O40" s="139"/>
      <c r="P40" s="135"/>
      <c r="Q40" s="78"/>
      <c r="T40" s="144" t="str">
        <f>IF(M40&gt;"",M$28&amp;$H40&amp;$F40&amp;COUNTIFS(M$37:M40,"x"),"")</f>
        <v/>
      </c>
      <c r="U40" s="144" t="str">
        <f>IF(N40&gt;"",N$28&amp;$H40&amp;$F40&amp;COUNTIFS(N$37:N40,"x"),"")</f>
        <v/>
      </c>
      <c r="V40" s="144" t="str">
        <f>IF(O40&gt;"",O$28&amp;$H40&amp;$F40&amp;COUNTIFS(O$37:O40,"x"),"")</f>
        <v/>
      </c>
      <c r="W40" s="144" t="str">
        <f>IF(P40&gt;"",P$28&amp;$H40&amp;$F40&amp;COUNTIFS(P$37:P40,"x"),"")</f>
        <v/>
      </c>
    </row>
    <row r="41" spans="1:23" s="24" customFormat="1" ht="15.75" customHeight="1" x14ac:dyDescent="0.2">
      <c r="A41" s="73">
        <v>13</v>
      </c>
      <c r="B41" s="181"/>
      <c r="C41" s="181"/>
      <c r="D41" s="181"/>
      <c r="E41" s="181"/>
      <c r="F41" s="140" t="s">
        <v>87</v>
      </c>
      <c r="G41" s="75"/>
      <c r="H41" s="140" t="s">
        <v>96</v>
      </c>
      <c r="I41" s="76">
        <f t="shared" si="0"/>
        <v>0</v>
      </c>
      <c r="J41" s="1"/>
      <c r="K41" s="1"/>
      <c r="L41" s="1"/>
      <c r="M41" s="140"/>
      <c r="N41" s="140"/>
      <c r="O41" s="140"/>
      <c r="P41" s="135"/>
      <c r="Q41" s="78"/>
      <c r="T41" s="144" t="str">
        <f>IF(M41&gt;"",M$28&amp;$H41&amp;$F41&amp;COUNTIFS(M$41:M41,"x"),"")</f>
        <v/>
      </c>
      <c r="U41" s="144" t="str">
        <f>IF(N41&gt;"",N$28&amp;$H41&amp;$F41&amp;COUNTIFS(N$41:N41,"x"),"")</f>
        <v/>
      </c>
      <c r="V41" s="144" t="str">
        <f>IF(O41&gt;"",O$28&amp;$H41&amp;$F41&amp;COUNTIFS(O$41:O41,"x"),"")</f>
        <v/>
      </c>
      <c r="W41" s="144" t="str">
        <f>IF(P41&gt;"",P$28&amp;$H41&amp;$F41&amp;COUNTIFS(P$41:P41,"x"),"")</f>
        <v/>
      </c>
    </row>
    <row r="42" spans="1:23" s="24" customFormat="1" ht="15.75" customHeight="1" x14ac:dyDescent="0.2">
      <c r="A42" s="73">
        <v>14</v>
      </c>
      <c r="B42" s="181"/>
      <c r="C42" s="181"/>
      <c r="D42" s="181"/>
      <c r="E42" s="181"/>
      <c r="F42" s="140" t="s">
        <v>87</v>
      </c>
      <c r="G42" s="75"/>
      <c r="H42" s="140" t="s">
        <v>96</v>
      </c>
      <c r="I42" s="76">
        <f t="shared" si="0"/>
        <v>0</v>
      </c>
      <c r="J42" s="1"/>
      <c r="K42" s="1"/>
      <c r="L42" s="1"/>
      <c r="M42" s="140"/>
      <c r="N42" s="140"/>
      <c r="O42" s="140"/>
      <c r="P42" s="135"/>
      <c r="Q42" s="78"/>
      <c r="T42" s="144" t="str">
        <f>IF(M42&gt;"",M$28&amp;$H42&amp;$F42&amp;COUNTIFS(M$41:M42,"x"),"")</f>
        <v/>
      </c>
      <c r="U42" s="144" t="str">
        <f>IF(N42&gt;"",N$28&amp;$H42&amp;$F42&amp;COUNTIFS(N$41:N42,"x"),"")</f>
        <v/>
      </c>
      <c r="V42" s="144" t="str">
        <f>IF(O42&gt;"",O$28&amp;$H42&amp;$F42&amp;COUNTIFS(O$41:O42,"x"),"")</f>
        <v/>
      </c>
      <c r="W42" s="144" t="str">
        <f>IF(P42&gt;"",P$28&amp;$H42&amp;$F42&amp;COUNTIFS(P$41:P42,"x"),"")</f>
        <v/>
      </c>
    </row>
    <row r="43" spans="1:23" s="24" customFormat="1" ht="15.75" customHeight="1" x14ac:dyDescent="0.2">
      <c r="A43" s="73">
        <v>15</v>
      </c>
      <c r="B43" s="181"/>
      <c r="C43" s="181"/>
      <c r="D43" s="181"/>
      <c r="E43" s="181"/>
      <c r="F43" s="140" t="s">
        <v>87</v>
      </c>
      <c r="G43" s="75"/>
      <c r="H43" s="140" t="s">
        <v>96</v>
      </c>
      <c r="I43" s="76">
        <f t="shared" si="0"/>
        <v>0</v>
      </c>
      <c r="J43" s="1"/>
      <c r="K43" s="1"/>
      <c r="L43" s="1"/>
      <c r="M43" s="140"/>
      <c r="N43" s="140"/>
      <c r="O43" s="140"/>
      <c r="P43" s="135"/>
      <c r="Q43" s="78"/>
      <c r="T43" s="144" t="str">
        <f>IF(M43&gt;"",M$28&amp;$H43&amp;$F43&amp;COUNTIFS(M$41:M43,"x"),"")</f>
        <v/>
      </c>
      <c r="U43" s="144" t="str">
        <f>IF(N43&gt;"",N$28&amp;$H43&amp;$F43&amp;COUNTIFS(N$41:N43,"x"),"")</f>
        <v/>
      </c>
      <c r="V43" s="144" t="str">
        <f>IF(O43&gt;"",O$28&amp;$H43&amp;$F43&amp;COUNTIFS(O$41:O43,"x"),"")</f>
        <v/>
      </c>
      <c r="W43" s="144" t="str">
        <f>IF(P43&gt;"",P$28&amp;$H43&amp;$F43&amp;COUNTIFS(P$41:P43,"x"),"")</f>
        <v/>
      </c>
    </row>
    <row r="44" spans="1:23" s="24" customFormat="1" ht="15.75" customHeight="1" thickBot="1" x14ac:dyDescent="0.25">
      <c r="A44" s="102">
        <v>16</v>
      </c>
      <c r="B44" s="182"/>
      <c r="C44" s="182"/>
      <c r="D44" s="182"/>
      <c r="E44" s="182"/>
      <c r="F44" s="141" t="s">
        <v>87</v>
      </c>
      <c r="G44" s="81"/>
      <c r="H44" s="141" t="s">
        <v>96</v>
      </c>
      <c r="I44" s="82">
        <f t="shared" si="0"/>
        <v>0</v>
      </c>
      <c r="J44" s="176"/>
      <c r="K44" s="177"/>
      <c r="L44" s="178"/>
      <c r="M44" s="141"/>
      <c r="N44" s="141"/>
      <c r="O44" s="141"/>
      <c r="P44" s="136"/>
      <c r="Q44" s="84"/>
      <c r="T44" s="144" t="str">
        <f>IF(M44&gt;"",M$28&amp;$H44&amp;$F44&amp;COUNTIFS(M$41:M44,"x"),"")</f>
        <v/>
      </c>
      <c r="U44" s="144" t="str">
        <f>IF(N44&gt;"",N$28&amp;$H44&amp;$F44&amp;COUNTIFS(N$41:N44,"x"),"")</f>
        <v/>
      </c>
      <c r="V44" s="144" t="str">
        <f>IF(O44&gt;"",O$28&amp;$H44&amp;$F44&amp;COUNTIFS(O$41:O44,"x"),"")</f>
        <v/>
      </c>
      <c r="W44" s="144" t="str">
        <f>IF(P44&gt;"",P$28&amp;$H44&amp;$F44&amp;COUNTIFS(P$41:P44,"x"),"")</f>
        <v/>
      </c>
    </row>
    <row r="45" spans="1:23" ht="15.75" customHeight="1" x14ac:dyDescent="0.2">
      <c r="A45" s="104">
        <v>17</v>
      </c>
      <c r="B45" s="1"/>
      <c r="C45" s="1"/>
      <c r="D45" s="1"/>
      <c r="E45" s="1"/>
      <c r="F45" s="138" t="s">
        <v>86</v>
      </c>
      <c r="G45" s="70"/>
      <c r="H45" s="138" t="s">
        <v>97</v>
      </c>
      <c r="I45" s="71">
        <f t="shared" si="0"/>
        <v>0</v>
      </c>
      <c r="J45" s="179"/>
      <c r="K45" s="179"/>
      <c r="L45" s="179"/>
      <c r="M45" s="138"/>
      <c r="N45" s="138"/>
      <c r="O45" s="138"/>
      <c r="P45" s="138"/>
      <c r="Q45" s="86"/>
      <c r="T45" s="144" t="str">
        <f>IF(M45&gt;"",M$28&amp;$H45&amp;$F45&amp;COUNTIFS(M$45:M45,"x"),"")</f>
        <v/>
      </c>
      <c r="U45" s="144" t="str">
        <f>IF(N45&gt;"",N$28&amp;$H45&amp;$F45&amp;COUNTIFS(N$45:N45,"x"),"")</f>
        <v/>
      </c>
      <c r="V45" s="144" t="str">
        <f>IF(O45&gt;"",O$28&amp;$H45&amp;$F45&amp;COUNTIFS(O$45:O45,"x"),"")</f>
        <v/>
      </c>
      <c r="W45" s="144" t="str">
        <f>IF(P45&gt;"",P$28&amp;$H45&amp;$F45&amp;COUNTIFS(P$45:P45,"x"),"")</f>
        <v/>
      </c>
    </row>
    <row r="46" spans="1:23" ht="15.75" customHeight="1" x14ac:dyDescent="0.2">
      <c r="A46" s="105">
        <v>18</v>
      </c>
      <c r="B46" s="181"/>
      <c r="C46" s="181"/>
      <c r="D46" s="181"/>
      <c r="E46" s="181"/>
      <c r="F46" s="139" t="s">
        <v>86</v>
      </c>
      <c r="G46" s="75"/>
      <c r="H46" s="139" t="s">
        <v>97</v>
      </c>
      <c r="I46" s="76">
        <f t="shared" si="0"/>
        <v>0</v>
      </c>
      <c r="J46" s="1"/>
      <c r="K46" s="1"/>
      <c r="L46" s="1"/>
      <c r="M46" s="139"/>
      <c r="N46" s="139"/>
      <c r="O46" s="139"/>
      <c r="P46" s="139"/>
      <c r="Q46" s="78"/>
      <c r="T46" s="144" t="str">
        <f>IF(M46&gt;"",M$28&amp;$H46&amp;$F46&amp;COUNTIFS(M$45:M46,"x"),"")</f>
        <v/>
      </c>
      <c r="U46" s="144" t="str">
        <f>IF(N46&gt;"",N$28&amp;$H46&amp;$F46&amp;COUNTIFS(N$45:N46,"x"),"")</f>
        <v/>
      </c>
      <c r="V46" s="144" t="str">
        <f>IF(O46&gt;"",O$28&amp;$H46&amp;$F46&amp;COUNTIFS(O$45:O46,"x"),"")</f>
        <v/>
      </c>
      <c r="W46" s="144" t="str">
        <f>IF(P46&gt;"",P$28&amp;$H46&amp;$F46&amp;COUNTIFS(P$45:P46,"x"),"")</f>
        <v/>
      </c>
    </row>
    <row r="47" spans="1:23" ht="15.75" customHeight="1" x14ac:dyDescent="0.2">
      <c r="A47" s="105">
        <v>19</v>
      </c>
      <c r="B47" s="181"/>
      <c r="C47" s="181"/>
      <c r="D47" s="181"/>
      <c r="E47" s="181"/>
      <c r="F47" s="139" t="s">
        <v>86</v>
      </c>
      <c r="G47" s="75"/>
      <c r="H47" s="139" t="s">
        <v>97</v>
      </c>
      <c r="I47" s="76">
        <f t="shared" si="0"/>
        <v>0</v>
      </c>
      <c r="J47" s="1"/>
      <c r="K47" s="1"/>
      <c r="L47" s="1"/>
      <c r="M47" s="139"/>
      <c r="N47" s="139"/>
      <c r="O47" s="139"/>
      <c r="P47" s="139"/>
      <c r="Q47" s="78"/>
      <c r="T47" s="144" t="str">
        <f>IF(M47&gt;"",M$28&amp;$H47&amp;$F47&amp;COUNTIFS(M$45:M47,"x"),"")</f>
        <v/>
      </c>
      <c r="U47" s="144" t="str">
        <f>IF(N47&gt;"",N$28&amp;$H47&amp;$F47&amp;COUNTIFS(N$45:N47,"x"),"")</f>
        <v/>
      </c>
      <c r="V47" s="144" t="str">
        <f>IF(O47&gt;"",O$28&amp;$H47&amp;$F47&amp;COUNTIFS(O$45:O47,"x"),"")</f>
        <v/>
      </c>
      <c r="W47" s="144" t="str">
        <f>IF(P47&gt;"",P$28&amp;$H47&amp;$F47&amp;COUNTIFS(P$45:P47,"x"),"")</f>
        <v/>
      </c>
    </row>
    <row r="48" spans="1:23" ht="15.75" customHeight="1" x14ac:dyDescent="0.2">
      <c r="A48" s="105">
        <v>20</v>
      </c>
      <c r="B48" s="181"/>
      <c r="C48" s="181"/>
      <c r="D48" s="181"/>
      <c r="E48" s="181"/>
      <c r="F48" s="139" t="s">
        <v>86</v>
      </c>
      <c r="G48" s="75"/>
      <c r="H48" s="139" t="s">
        <v>97</v>
      </c>
      <c r="I48" s="76">
        <f t="shared" si="0"/>
        <v>0</v>
      </c>
      <c r="J48" s="1"/>
      <c r="K48" s="1"/>
      <c r="L48" s="1"/>
      <c r="M48" s="139"/>
      <c r="N48" s="139"/>
      <c r="O48" s="139"/>
      <c r="P48" s="139"/>
      <c r="Q48" s="78"/>
      <c r="T48" s="144" t="str">
        <f>IF(M48&gt;"",M$28&amp;$H48&amp;$F48&amp;COUNTIFS(M$45:M48,"x"),"")</f>
        <v/>
      </c>
      <c r="U48" s="144" t="str">
        <f>IF(N48&gt;"",N$28&amp;$H48&amp;$F48&amp;COUNTIFS(N$45:N48,"x"),"")</f>
        <v/>
      </c>
      <c r="V48" s="144" t="str">
        <f>IF(O48&gt;"",O$28&amp;$H48&amp;$F48&amp;COUNTIFS(O$45:O48,"x"),"")</f>
        <v/>
      </c>
      <c r="W48" s="144" t="str">
        <f>IF(P48&gt;"",P$28&amp;$H48&amp;$F48&amp;COUNTIFS(P$45:P48,"x"),"")</f>
        <v/>
      </c>
    </row>
    <row r="49" spans="1:23" s="24" customFormat="1" ht="15.75" customHeight="1" x14ac:dyDescent="0.2">
      <c r="A49" s="105">
        <v>21</v>
      </c>
      <c r="B49" s="181"/>
      <c r="C49" s="181"/>
      <c r="D49" s="181"/>
      <c r="E49" s="181"/>
      <c r="F49" s="139" t="s">
        <v>86</v>
      </c>
      <c r="G49" s="75"/>
      <c r="H49" s="139" t="s">
        <v>97</v>
      </c>
      <c r="I49" s="76">
        <f t="shared" si="0"/>
        <v>0</v>
      </c>
      <c r="J49" s="1"/>
      <c r="K49" s="1"/>
      <c r="L49" s="1"/>
      <c r="M49" s="139"/>
      <c r="N49" s="139"/>
      <c r="O49" s="139"/>
      <c r="P49" s="139"/>
      <c r="Q49" s="78"/>
      <c r="T49" s="144" t="str">
        <f>IF(M49&gt;"",M$28&amp;$H49&amp;$F49&amp;COUNTIFS(M$45:M49,"x"),"")</f>
        <v/>
      </c>
      <c r="U49" s="144" t="str">
        <f>IF(N49&gt;"",N$28&amp;$H49&amp;$F49&amp;COUNTIFS(N$45:N49,"x"),"")</f>
        <v/>
      </c>
      <c r="V49" s="144" t="str">
        <f>IF(O49&gt;"",O$28&amp;$H49&amp;$F49&amp;COUNTIFS(O$45:O49,"x"),"")</f>
        <v/>
      </c>
      <c r="W49" s="144" t="str">
        <f>IF(P49&gt;"",P$28&amp;$H49&amp;$F49&amp;COUNTIFS(P$45:P49,"x"),"")</f>
        <v/>
      </c>
    </row>
    <row r="50" spans="1:23" s="24" customFormat="1" ht="15.75" customHeight="1" x14ac:dyDescent="0.2">
      <c r="A50" s="105">
        <v>22</v>
      </c>
      <c r="B50" s="181"/>
      <c r="C50" s="181"/>
      <c r="D50" s="181"/>
      <c r="E50" s="181"/>
      <c r="F50" s="140" t="s">
        <v>87</v>
      </c>
      <c r="G50" s="75"/>
      <c r="H50" s="140" t="s">
        <v>97</v>
      </c>
      <c r="I50" s="76">
        <f t="shared" si="0"/>
        <v>0</v>
      </c>
      <c r="J50" s="1"/>
      <c r="K50" s="1"/>
      <c r="L50" s="1"/>
      <c r="M50" s="140"/>
      <c r="N50" s="140"/>
      <c r="O50" s="140"/>
      <c r="P50" s="140"/>
      <c r="Q50" s="78"/>
      <c r="T50" s="144" t="str">
        <f>IF(M50&gt;"",M$28&amp;$H50&amp;$F50&amp;COUNTIFS(M$50:M50,"x"),"")</f>
        <v/>
      </c>
      <c r="U50" s="144" t="str">
        <f>IF(N50&gt;"",N$28&amp;$H50&amp;$F50&amp;COUNTIFS(N$50:N50,"x"),"")</f>
        <v/>
      </c>
      <c r="V50" s="144" t="str">
        <f>IF(O50&gt;"",O$28&amp;$H50&amp;$F50&amp;COUNTIFS(O$50:O50,"x"),"")</f>
        <v/>
      </c>
      <c r="W50" s="144" t="str">
        <f>IF(P50&gt;"",P$28&amp;$H50&amp;$F50&amp;COUNTIFS(P$50:P50,"x"),"")</f>
        <v/>
      </c>
    </row>
    <row r="51" spans="1:23" s="24" customFormat="1" ht="15.75" customHeight="1" x14ac:dyDescent="0.2">
      <c r="A51" s="105">
        <v>23</v>
      </c>
      <c r="B51" s="181"/>
      <c r="C51" s="181"/>
      <c r="D51" s="181"/>
      <c r="E51" s="181"/>
      <c r="F51" s="140" t="s">
        <v>87</v>
      </c>
      <c r="G51" s="75"/>
      <c r="H51" s="140" t="s">
        <v>97</v>
      </c>
      <c r="I51" s="76">
        <f t="shared" si="0"/>
        <v>0</v>
      </c>
      <c r="J51" s="1"/>
      <c r="K51" s="1"/>
      <c r="L51" s="1"/>
      <c r="M51" s="140"/>
      <c r="N51" s="140"/>
      <c r="O51" s="140"/>
      <c r="P51" s="140"/>
      <c r="Q51" s="78"/>
      <c r="T51" s="144" t="str">
        <f>IF(M51&gt;"",M$28&amp;$H51&amp;$F51&amp;COUNTIFS(M$50:M51,"x"),"")</f>
        <v/>
      </c>
      <c r="U51" s="144" t="str">
        <f>IF(N51&gt;"",N$28&amp;$H51&amp;$F51&amp;COUNTIFS(N$50:N51,"x"),"")</f>
        <v/>
      </c>
      <c r="V51" s="144" t="str">
        <f>IF(O51&gt;"",O$28&amp;$H51&amp;$F51&amp;COUNTIFS(O$50:O51,"x"),"")</f>
        <v/>
      </c>
      <c r="W51" s="144" t="str">
        <f>IF(P51&gt;"",P$28&amp;$H51&amp;$F51&amp;COUNTIFS(P$50:P51,"x"),"")</f>
        <v/>
      </c>
    </row>
    <row r="52" spans="1:23" s="24" customFormat="1" ht="15.75" customHeight="1" x14ac:dyDescent="0.2">
      <c r="A52" s="105">
        <v>24</v>
      </c>
      <c r="B52" s="181"/>
      <c r="C52" s="181"/>
      <c r="D52" s="181"/>
      <c r="E52" s="181"/>
      <c r="F52" s="140" t="s">
        <v>87</v>
      </c>
      <c r="G52" s="75"/>
      <c r="H52" s="140" t="s">
        <v>97</v>
      </c>
      <c r="I52" s="76">
        <f t="shared" si="0"/>
        <v>0</v>
      </c>
      <c r="J52" s="1"/>
      <c r="K52" s="1"/>
      <c r="L52" s="1"/>
      <c r="M52" s="140"/>
      <c r="N52" s="140"/>
      <c r="O52" s="140"/>
      <c r="P52" s="140"/>
      <c r="Q52" s="78"/>
      <c r="T52" s="144" t="str">
        <f>IF(M52&gt;"",M$28&amp;$H52&amp;$F52&amp;COUNTIFS(M$50:M52,"x"),"")</f>
        <v/>
      </c>
      <c r="U52" s="144" t="str">
        <f>IF(N52&gt;"",N$28&amp;$H52&amp;$F52&amp;COUNTIFS(N$50:N52,"x"),"")</f>
        <v/>
      </c>
      <c r="V52" s="144" t="str">
        <f>IF(O52&gt;"",O$28&amp;$H52&amp;$F52&amp;COUNTIFS(O$50:O52,"x"),"")</f>
        <v/>
      </c>
      <c r="W52" s="144" t="str">
        <f>IF(P52&gt;"",P$28&amp;$H52&amp;$F52&amp;COUNTIFS(P$50:P52,"x"),"")</f>
        <v/>
      </c>
    </row>
    <row r="53" spans="1:23" s="24" customFormat="1" ht="15.75" customHeight="1" x14ac:dyDescent="0.2">
      <c r="A53" s="105">
        <v>25</v>
      </c>
      <c r="B53" s="181"/>
      <c r="C53" s="181"/>
      <c r="D53" s="181"/>
      <c r="E53" s="181"/>
      <c r="F53" s="140" t="s">
        <v>87</v>
      </c>
      <c r="G53" s="75"/>
      <c r="H53" s="140" t="s">
        <v>97</v>
      </c>
      <c r="I53" s="76">
        <f t="shared" si="0"/>
        <v>0</v>
      </c>
      <c r="J53" s="1"/>
      <c r="K53" s="1"/>
      <c r="L53" s="1"/>
      <c r="M53" s="140"/>
      <c r="N53" s="140"/>
      <c r="O53" s="140"/>
      <c r="P53" s="140"/>
      <c r="Q53" s="78"/>
      <c r="T53" s="144" t="str">
        <f>IF(M53&gt;"",M$28&amp;$H53&amp;$F53&amp;COUNTIFS(M$50:M53,"x"),"")</f>
        <v/>
      </c>
      <c r="U53" s="144" t="str">
        <f>IF(N53&gt;"",N$28&amp;$H53&amp;$F53&amp;COUNTIFS(N$50:N53,"x"),"")</f>
        <v/>
      </c>
      <c r="V53" s="144" t="str">
        <f>IF(O53&gt;"",O$28&amp;$H53&amp;$F53&amp;COUNTIFS(O$50:O53,"x"),"")</f>
        <v/>
      </c>
      <c r="W53" s="144" t="str">
        <f>IF(P53&gt;"",P$28&amp;$H53&amp;$F53&amp;COUNTIFS(P$50:P53,"x"),"")</f>
        <v/>
      </c>
    </row>
    <row r="54" spans="1:23" s="24" customFormat="1" ht="15.75" customHeight="1" x14ac:dyDescent="0.2">
      <c r="A54" s="105">
        <v>26</v>
      </c>
      <c r="B54" s="181"/>
      <c r="C54" s="181"/>
      <c r="D54" s="181"/>
      <c r="E54" s="181"/>
      <c r="F54" s="140" t="s">
        <v>87</v>
      </c>
      <c r="G54" s="75"/>
      <c r="H54" s="140" t="s">
        <v>97</v>
      </c>
      <c r="I54" s="76">
        <f t="shared" si="0"/>
        <v>0</v>
      </c>
      <c r="J54" s="1"/>
      <c r="K54" s="1"/>
      <c r="L54" s="1"/>
      <c r="M54" s="140"/>
      <c r="N54" s="140"/>
      <c r="O54" s="140"/>
      <c r="P54" s="140"/>
      <c r="Q54" s="78"/>
      <c r="T54" s="144" t="str">
        <f>IF(M54&gt;"",M$28&amp;$H54&amp;$F54&amp;COUNTIFS(M$50:M54,"x"),"")</f>
        <v/>
      </c>
      <c r="U54" s="144" t="str">
        <f>IF(N54&gt;"",N$28&amp;$H54&amp;$F54&amp;COUNTIFS(N$50:N54,"x"),"")</f>
        <v/>
      </c>
      <c r="V54" s="144" t="str">
        <f>IF(O54&gt;"",O$28&amp;$H54&amp;$F54&amp;COUNTIFS(O$50:O54,"x"),"")</f>
        <v/>
      </c>
      <c r="W54" s="144" t="str">
        <f>IF(P54&gt;"",P$28&amp;$H54&amp;$F54&amp;COUNTIFS(P$50:P54,"x"),"")</f>
        <v/>
      </c>
    </row>
    <row r="55" spans="1:23" s="24" customFormat="1" ht="15.75" customHeight="1" x14ac:dyDescent="0.2">
      <c r="A55" s="105">
        <v>27</v>
      </c>
      <c r="B55" s="181"/>
      <c r="C55" s="181"/>
      <c r="D55" s="181"/>
      <c r="E55" s="181"/>
      <c r="F55" s="74" t="s">
        <v>106</v>
      </c>
      <c r="G55" s="75"/>
      <c r="H55" s="74" t="s">
        <v>109</v>
      </c>
      <c r="I55" s="76">
        <f t="shared" si="0"/>
        <v>0</v>
      </c>
      <c r="J55" s="1"/>
      <c r="K55" s="1"/>
      <c r="L55" s="1"/>
      <c r="M55" s="130"/>
      <c r="N55" s="131"/>
      <c r="O55" s="131"/>
      <c r="P55" s="77"/>
      <c r="Q55" s="78"/>
      <c r="T55" s="144" t="str">
        <f>IF(M55&gt;"",M$28&amp;$H55&amp;$F55&amp;COUNTIFS(M$55:M55,"x"),"")</f>
        <v/>
      </c>
      <c r="U55" s="144" t="str">
        <f>IF(N55&gt;"",N$28&amp;$H55&amp;$F55&amp;COUNTIFS(N$55:N55,"x"),"")</f>
        <v/>
      </c>
      <c r="V55" s="144" t="str">
        <f>IF(O55&gt;"",O$28&amp;$H55&amp;$F55&amp;COUNTIFS(O$55:O55,"x"),"")</f>
        <v/>
      </c>
      <c r="W55" s="144" t="str">
        <f>IF(P55&gt;"",P$28&amp;$H55&amp;$F55&amp;COUNTIFS(P$55:P55,"x"),"")</f>
        <v/>
      </c>
    </row>
    <row r="56" spans="1:23" s="24" customFormat="1" ht="15.75" customHeight="1" thickBot="1" x14ac:dyDescent="0.25">
      <c r="A56" s="107">
        <v>28</v>
      </c>
      <c r="B56" s="178"/>
      <c r="C56" s="182"/>
      <c r="D56" s="182"/>
      <c r="E56" s="182"/>
      <c r="F56" s="80" t="s">
        <v>106</v>
      </c>
      <c r="G56" s="81"/>
      <c r="H56" s="80" t="s">
        <v>109</v>
      </c>
      <c r="I56" s="82">
        <f t="shared" si="0"/>
        <v>0</v>
      </c>
      <c r="J56" s="176"/>
      <c r="K56" s="177"/>
      <c r="L56" s="178"/>
      <c r="M56" s="132"/>
      <c r="N56" s="133"/>
      <c r="O56" s="133"/>
      <c r="P56" s="83"/>
      <c r="Q56" s="84"/>
      <c r="T56" s="144" t="str">
        <f>IF(M56&gt;"",M$28&amp;$H56&amp;$F56&amp;COUNTIFS(M$55:M56,"x"),"")</f>
        <v/>
      </c>
      <c r="U56" s="144" t="str">
        <f>IF(N56&gt;"",N$28&amp;$H56&amp;$F56&amp;COUNTIFS(N$55:N56,"x"),"")</f>
        <v/>
      </c>
      <c r="V56" s="144" t="str">
        <f>IF(O56&gt;"",O$28&amp;$H56&amp;$F56&amp;COUNTIFS(O$55:O56,"x"),"")</f>
        <v/>
      </c>
      <c r="W56" s="144" t="str">
        <f>IF(P56&gt;"",P$28&amp;$H56&amp;$F56&amp;COUNTIFS(P$55:P56,"x"),"")</f>
        <v/>
      </c>
    </row>
    <row r="57" spans="1:23" s="24" customFormat="1" ht="15.75" customHeight="1" x14ac:dyDescent="0.2">
      <c r="A57" s="106">
        <v>29</v>
      </c>
      <c r="B57" s="1"/>
      <c r="C57" s="1"/>
      <c r="D57" s="1"/>
      <c r="E57" s="1"/>
      <c r="F57" s="138" t="s">
        <v>86</v>
      </c>
      <c r="G57" s="70"/>
      <c r="H57" s="138" t="s">
        <v>98</v>
      </c>
      <c r="I57" s="71">
        <f t="shared" si="0"/>
        <v>0</v>
      </c>
      <c r="J57" s="179"/>
      <c r="K57" s="179"/>
      <c r="L57" s="179"/>
      <c r="M57" s="138"/>
      <c r="N57" s="138"/>
      <c r="O57" s="138"/>
      <c r="P57" s="134"/>
      <c r="Q57" s="103"/>
      <c r="T57" s="144" t="str">
        <f>IF(M57&gt;"",M$28&amp;$H57&amp;$F57&amp;COUNTIFS(M$57:M57,"x"),"")</f>
        <v/>
      </c>
      <c r="U57" s="144" t="str">
        <f>IF(N57&gt;"",N$28&amp;$H57&amp;$F57&amp;COUNTIFS(N$57:N57,"x"),"")</f>
        <v/>
      </c>
      <c r="V57" s="144" t="str">
        <f>IF(O57&gt;"",O$28&amp;$H57&amp;$F57&amp;COUNTIFS(O$57:O57,"x"),"")</f>
        <v/>
      </c>
      <c r="W57" s="144" t="str">
        <f>IF(P57&gt;"",P$28&amp;$H57&amp;$F57&amp;COUNTIFS(P$57:P57,"x"),"")</f>
        <v/>
      </c>
    </row>
    <row r="58" spans="1:23" s="24" customFormat="1" ht="15.75" customHeight="1" x14ac:dyDescent="0.2">
      <c r="A58" s="105">
        <v>30</v>
      </c>
      <c r="B58" s="181"/>
      <c r="C58" s="181"/>
      <c r="D58" s="181"/>
      <c r="E58" s="181"/>
      <c r="F58" s="139" t="s">
        <v>86</v>
      </c>
      <c r="G58" s="75"/>
      <c r="H58" s="139" t="s">
        <v>98</v>
      </c>
      <c r="I58" s="76">
        <f t="shared" si="0"/>
        <v>0</v>
      </c>
      <c r="J58" s="1"/>
      <c r="K58" s="1"/>
      <c r="L58" s="1"/>
      <c r="M58" s="139"/>
      <c r="N58" s="139"/>
      <c r="O58" s="139"/>
      <c r="P58" s="135"/>
      <c r="Q58" s="78"/>
      <c r="T58" s="144" t="str">
        <f>IF(M58&gt;"",M$28&amp;$H58&amp;$F58&amp;COUNTIFS(M$57:M58,"x"),"")</f>
        <v/>
      </c>
      <c r="U58" s="144" t="str">
        <f>IF(N58&gt;"",N$28&amp;$H58&amp;$F58&amp;COUNTIFS(N$57:N58,"x"),"")</f>
        <v/>
      </c>
      <c r="V58" s="144" t="str">
        <f>IF(O58&gt;"",O$28&amp;$H58&amp;$F58&amp;COUNTIFS(O$57:O58,"x"),"")</f>
        <v/>
      </c>
      <c r="W58" s="144" t="str">
        <f>IF(P58&gt;"",P$28&amp;$H58&amp;$F58&amp;COUNTIFS(P$57:P58,"x"),"")</f>
        <v/>
      </c>
    </row>
    <row r="59" spans="1:23" s="24" customFormat="1" ht="15.75" customHeight="1" x14ac:dyDescent="0.2">
      <c r="A59" s="105">
        <v>31</v>
      </c>
      <c r="B59" s="181"/>
      <c r="C59" s="181"/>
      <c r="D59" s="181"/>
      <c r="E59" s="181"/>
      <c r="F59" s="139" t="s">
        <v>86</v>
      </c>
      <c r="G59" s="75"/>
      <c r="H59" s="139" t="s">
        <v>98</v>
      </c>
      <c r="I59" s="76">
        <f t="shared" si="0"/>
        <v>0</v>
      </c>
      <c r="J59" s="1"/>
      <c r="K59" s="1"/>
      <c r="L59" s="1"/>
      <c r="M59" s="139"/>
      <c r="N59" s="139"/>
      <c r="O59" s="139"/>
      <c r="P59" s="135"/>
      <c r="Q59" s="78"/>
      <c r="T59" s="144" t="str">
        <f>IF(M59&gt;"",M$28&amp;$H59&amp;$F59&amp;COUNTIFS(M$57:M59,"x"),"")</f>
        <v/>
      </c>
      <c r="U59" s="144" t="str">
        <f>IF(N59&gt;"",N$28&amp;$H59&amp;$F59&amp;COUNTIFS(N$57:N59,"x"),"")</f>
        <v/>
      </c>
      <c r="V59" s="144" t="str">
        <f>IF(O59&gt;"",O$28&amp;$H59&amp;$F59&amp;COUNTIFS(O$57:O59,"x"),"")</f>
        <v/>
      </c>
      <c r="W59" s="144" t="str">
        <f>IF(P59&gt;"",P$28&amp;$H59&amp;$F59&amp;COUNTIFS(P$57:P59,"x"),"")</f>
        <v/>
      </c>
    </row>
    <row r="60" spans="1:23" s="24" customFormat="1" ht="15.75" customHeight="1" x14ac:dyDescent="0.2">
      <c r="A60" s="105">
        <v>32</v>
      </c>
      <c r="B60" s="181"/>
      <c r="C60" s="181"/>
      <c r="D60" s="181"/>
      <c r="E60" s="181"/>
      <c r="F60" s="139" t="s">
        <v>86</v>
      </c>
      <c r="G60" s="75"/>
      <c r="H60" s="139" t="s">
        <v>98</v>
      </c>
      <c r="I60" s="76">
        <f t="shared" si="0"/>
        <v>0</v>
      </c>
      <c r="J60" s="1"/>
      <c r="K60" s="1"/>
      <c r="L60" s="1"/>
      <c r="M60" s="139"/>
      <c r="N60" s="139"/>
      <c r="O60" s="139"/>
      <c r="P60" s="135"/>
      <c r="Q60" s="78"/>
      <c r="T60" s="144" t="str">
        <f>IF(M60&gt;"",M$28&amp;$H60&amp;$F60&amp;COUNTIFS(M$57:M60,"x"),"")</f>
        <v/>
      </c>
      <c r="U60" s="144" t="str">
        <f>IF(N60&gt;"",N$28&amp;$H60&amp;$F60&amp;COUNTIFS(N$57:N60,"x"),"")</f>
        <v/>
      </c>
      <c r="V60" s="144" t="str">
        <f>IF(O60&gt;"",O$28&amp;$H60&amp;$F60&amp;COUNTIFS(O$57:O60,"x"),"")</f>
        <v/>
      </c>
      <c r="W60" s="144" t="str">
        <f>IF(P60&gt;"",P$28&amp;$H60&amp;$F60&amp;COUNTIFS(P$57:P60,"x"),"")</f>
        <v/>
      </c>
    </row>
    <row r="61" spans="1:23" ht="15.75" customHeight="1" x14ac:dyDescent="0.2">
      <c r="A61" s="105">
        <v>33</v>
      </c>
      <c r="B61" s="181"/>
      <c r="C61" s="181"/>
      <c r="D61" s="181"/>
      <c r="E61" s="181"/>
      <c r="F61" s="140" t="s">
        <v>87</v>
      </c>
      <c r="G61" s="75"/>
      <c r="H61" s="140" t="s">
        <v>98</v>
      </c>
      <c r="I61" s="76">
        <f t="shared" si="0"/>
        <v>0</v>
      </c>
      <c r="J61" s="1"/>
      <c r="K61" s="1"/>
      <c r="L61" s="1"/>
      <c r="M61" s="140"/>
      <c r="N61" s="140"/>
      <c r="O61" s="140"/>
      <c r="P61" s="135"/>
      <c r="Q61" s="78"/>
      <c r="T61" s="144" t="str">
        <f>IF(M61&gt;"",M$28&amp;$H61&amp;$F61&amp;COUNTIFS(M$61:M61,"x"),"")</f>
        <v/>
      </c>
      <c r="U61" s="144" t="str">
        <f>IF(N61&gt;"",N$28&amp;$H61&amp;$F61&amp;COUNTIFS(N$61:N61,"x"),"")</f>
        <v/>
      </c>
      <c r="V61" s="144" t="str">
        <f>IF(O61&gt;"",O$28&amp;$H61&amp;$F61&amp;COUNTIFS(O$61:O61,"x"),"")</f>
        <v/>
      </c>
      <c r="W61" s="144" t="str">
        <f>IF(P61&gt;"",P$28&amp;$H61&amp;$F61&amp;COUNTIFS(P$61:P61,"x"),"")</f>
        <v/>
      </c>
    </row>
    <row r="62" spans="1:23" ht="15.75" customHeight="1" x14ac:dyDescent="0.2">
      <c r="A62" s="105">
        <v>34</v>
      </c>
      <c r="B62" s="181"/>
      <c r="C62" s="181"/>
      <c r="D62" s="181"/>
      <c r="E62" s="181"/>
      <c r="F62" s="140" t="s">
        <v>87</v>
      </c>
      <c r="G62" s="75"/>
      <c r="H62" s="140" t="s">
        <v>98</v>
      </c>
      <c r="I62" s="76">
        <f t="shared" si="0"/>
        <v>0</v>
      </c>
      <c r="J62" s="1"/>
      <c r="K62" s="1"/>
      <c r="L62" s="1"/>
      <c r="M62" s="140"/>
      <c r="N62" s="140"/>
      <c r="O62" s="140"/>
      <c r="P62" s="135"/>
      <c r="Q62" s="78"/>
      <c r="T62" s="144" t="str">
        <f>IF(M62&gt;"",M$28&amp;$H62&amp;$F62&amp;COUNTIFS(M$61:M62,"x"),"")</f>
        <v/>
      </c>
      <c r="U62" s="144" t="str">
        <f>IF(N62&gt;"",N$28&amp;$H62&amp;$F62&amp;COUNTIFS(N$61:N62,"x"),"")</f>
        <v/>
      </c>
      <c r="V62" s="144" t="str">
        <f>IF(O62&gt;"",O$28&amp;$H62&amp;$F62&amp;COUNTIFS(O$61:O62,"x"),"")</f>
        <v/>
      </c>
      <c r="W62" s="144" t="str">
        <f>IF(P62&gt;"",P$28&amp;$H62&amp;$F62&amp;COUNTIFS(P$61:P62,"x"),"")</f>
        <v/>
      </c>
    </row>
    <row r="63" spans="1:23" ht="15.75" customHeight="1" x14ac:dyDescent="0.2">
      <c r="A63" s="105">
        <v>35</v>
      </c>
      <c r="B63" s="181"/>
      <c r="C63" s="181"/>
      <c r="D63" s="181"/>
      <c r="E63" s="181"/>
      <c r="F63" s="140" t="s">
        <v>87</v>
      </c>
      <c r="G63" s="75"/>
      <c r="H63" s="140" t="s">
        <v>98</v>
      </c>
      <c r="I63" s="76">
        <f t="shared" si="0"/>
        <v>0</v>
      </c>
      <c r="J63" s="1"/>
      <c r="K63" s="1"/>
      <c r="L63" s="1"/>
      <c r="M63" s="140"/>
      <c r="N63" s="140"/>
      <c r="O63" s="140"/>
      <c r="P63" s="135"/>
      <c r="Q63" s="78"/>
      <c r="T63" s="144" t="str">
        <f>IF(M63&gt;"",M$28&amp;$H63&amp;$F63&amp;COUNTIFS(M$61:M63,"x"),"")</f>
        <v/>
      </c>
      <c r="U63" s="144" t="str">
        <f>IF(N63&gt;"",N$28&amp;$H63&amp;$F63&amp;COUNTIFS(N$61:N63,"x"),"")</f>
        <v/>
      </c>
      <c r="V63" s="144" t="str">
        <f>IF(O63&gt;"",O$28&amp;$H63&amp;$F63&amp;COUNTIFS(O$61:O63,"x"),"")</f>
        <v/>
      </c>
      <c r="W63" s="144" t="str">
        <f>IF(P63&gt;"",P$28&amp;$H63&amp;$F63&amp;COUNTIFS(P$61:P63,"x"),"")</f>
        <v/>
      </c>
    </row>
    <row r="64" spans="1:23" ht="15.75" customHeight="1" thickBot="1" x14ac:dyDescent="0.25">
      <c r="A64" s="107">
        <v>36</v>
      </c>
      <c r="B64" s="182"/>
      <c r="C64" s="182"/>
      <c r="D64" s="182"/>
      <c r="E64" s="182"/>
      <c r="F64" s="141" t="s">
        <v>87</v>
      </c>
      <c r="G64" s="81"/>
      <c r="H64" s="141" t="s">
        <v>98</v>
      </c>
      <c r="I64" s="82">
        <f t="shared" si="0"/>
        <v>0</v>
      </c>
      <c r="J64" s="176"/>
      <c r="K64" s="177"/>
      <c r="L64" s="178"/>
      <c r="M64" s="141"/>
      <c r="N64" s="141"/>
      <c r="O64" s="141"/>
      <c r="P64" s="136"/>
      <c r="Q64" s="84"/>
      <c r="T64" s="144" t="str">
        <f>IF(M64&gt;"",M$28&amp;$H64&amp;$F64&amp;COUNTIFS(M$61:M64,"x"),"")</f>
        <v/>
      </c>
      <c r="U64" s="144" t="str">
        <f>IF(N64&gt;"",N$28&amp;$H64&amp;$F64&amp;COUNTIFS(N$61:N64,"x"),"")</f>
        <v/>
      </c>
      <c r="V64" s="144" t="str">
        <f>IF(O64&gt;"",O$28&amp;$H64&amp;$F64&amp;COUNTIFS(O$61:O64,"x"),"")</f>
        <v/>
      </c>
      <c r="W64" s="144" t="str">
        <f>IF(P64&gt;"",P$28&amp;$H64&amp;$F64&amp;COUNTIFS(P$61:P64,"x"),"")</f>
        <v/>
      </c>
    </row>
    <row r="65" spans="1:17" ht="81.75" customHeight="1" x14ac:dyDescent="0.2">
      <c r="A65" s="232" t="s">
        <v>107</v>
      </c>
      <c r="B65" s="233"/>
      <c r="C65" s="233"/>
      <c r="D65" s="233"/>
      <c r="E65" s="233"/>
      <c r="F65" s="233"/>
      <c r="G65" s="233"/>
      <c r="H65" s="233"/>
      <c r="I65" s="233"/>
      <c r="J65" s="233"/>
      <c r="K65" s="233"/>
      <c r="L65" s="233"/>
      <c r="M65" s="233"/>
      <c r="N65" s="233"/>
      <c r="O65" s="233"/>
      <c r="P65" s="233"/>
      <c r="Q65" s="233"/>
    </row>
    <row r="66" spans="1:17" ht="25.5" x14ac:dyDescent="0.3">
      <c r="A66" s="65"/>
      <c r="B66" s="65"/>
      <c r="C66" s="65"/>
      <c r="D66" s="65"/>
      <c r="E66" s="65"/>
      <c r="F66" s="39"/>
      <c r="G66" s="39"/>
      <c r="H66" s="39"/>
      <c r="I66" s="38"/>
      <c r="J66" s="127" t="s">
        <v>34</v>
      </c>
      <c r="K66" s="128"/>
      <c r="L66" s="128"/>
      <c r="M66" s="128"/>
      <c r="N66" s="129"/>
      <c r="O66" s="143" t="s">
        <v>112</v>
      </c>
      <c r="P66" s="142" t="s">
        <v>113</v>
      </c>
      <c r="Q66" s="2"/>
    </row>
    <row r="67" spans="1:17" ht="14.25" customHeight="1" x14ac:dyDescent="0.2">
      <c r="A67" s="2"/>
      <c r="B67" s="40"/>
      <c r="C67" s="40"/>
      <c r="D67" s="40"/>
      <c r="E67" s="40"/>
      <c r="F67" s="40"/>
      <c r="G67" s="40"/>
      <c r="H67" s="40"/>
      <c r="I67" s="67"/>
      <c r="J67" s="217" t="s">
        <v>95</v>
      </c>
      <c r="K67" s="217"/>
      <c r="L67" s="229" t="str">
        <f>+A96&amp;" a "&amp;A98</f>
        <v>2006 a 2008</v>
      </c>
      <c r="M67" s="230"/>
      <c r="N67" s="231"/>
      <c r="O67" s="121">
        <f>COUNTIF(ProvasInfA_F,"X")</f>
        <v>0</v>
      </c>
      <c r="P67" s="121">
        <f>COUNTIF(ProvasInfA_M,"X")</f>
        <v>0</v>
      </c>
      <c r="Q67" s="87"/>
    </row>
    <row r="68" spans="1:17" ht="14.25" customHeight="1" x14ac:dyDescent="0.2">
      <c r="A68" s="2"/>
      <c r="B68" s="41"/>
      <c r="C68" s="41"/>
      <c r="D68" s="41"/>
      <c r="E68" s="41"/>
      <c r="F68" s="41"/>
      <c r="G68" s="41"/>
      <c r="H68" s="41"/>
      <c r="I68" s="66"/>
      <c r="J68" s="218" t="s">
        <v>96</v>
      </c>
      <c r="K68" s="218"/>
      <c r="L68" s="229" t="str">
        <f>+A94&amp;" a "&amp;A95</f>
        <v>2004 a 2005</v>
      </c>
      <c r="M68" s="230"/>
      <c r="N68" s="231"/>
      <c r="O68" s="121">
        <f>COUNTIF(ProvasInfB_F,"X")</f>
        <v>0</v>
      </c>
      <c r="P68" s="121">
        <f>COUNTIF(ProvasInfB_M,"X")</f>
        <v>0</v>
      </c>
      <c r="Q68" s="87"/>
    </row>
    <row r="69" spans="1:17" ht="14.25" customHeight="1" x14ac:dyDescent="0.2">
      <c r="A69" s="219" t="s">
        <v>35</v>
      </c>
      <c r="B69" s="219"/>
      <c r="C69" s="219"/>
      <c r="D69" s="219"/>
      <c r="E69" s="219"/>
      <c r="F69" s="219"/>
      <c r="G69" s="219"/>
      <c r="H69" s="219"/>
      <c r="I69" s="219"/>
      <c r="J69" s="220" t="s">
        <v>97</v>
      </c>
      <c r="K69" s="220"/>
      <c r="L69" s="229" t="str">
        <f>+A92&amp;" a "&amp;A93</f>
        <v>2002 a 2003</v>
      </c>
      <c r="M69" s="230"/>
      <c r="N69" s="231"/>
      <c r="O69" s="121">
        <f>COUNTIF(ProvasIni_F,"X")</f>
        <v>0</v>
      </c>
      <c r="P69" s="121">
        <f>COUNTIF(ProvasIni_M,"X")</f>
        <v>0</v>
      </c>
      <c r="Q69" s="87"/>
    </row>
    <row r="70" spans="1:17" ht="14.25" customHeight="1" x14ac:dyDescent="0.2">
      <c r="A70" s="42"/>
      <c r="B70" s="2"/>
      <c r="C70" s="2"/>
      <c r="D70" s="2"/>
      <c r="E70" s="2"/>
      <c r="F70" s="2"/>
      <c r="G70" s="2"/>
      <c r="H70" s="2"/>
      <c r="I70" s="2"/>
      <c r="J70" s="220" t="s">
        <v>98</v>
      </c>
      <c r="K70" s="220"/>
      <c r="L70" s="229" t="str">
        <f>+A89&amp;" a "&amp;A91</f>
        <v>1999 a 2001</v>
      </c>
      <c r="M70" s="230"/>
      <c r="N70" s="231"/>
      <c r="O70" s="121">
        <f>COUNTIF(ProvasJuv_F,"X")</f>
        <v>0</v>
      </c>
      <c r="P70" s="121">
        <f>COUNTIF(ProvasJuv_M,"X")</f>
        <v>0</v>
      </c>
      <c r="Q70" s="87"/>
    </row>
    <row r="71" spans="1:17" s="24" customFormat="1" ht="14.25" customHeight="1" x14ac:dyDescent="0.2">
      <c r="A71" s="42"/>
      <c r="B71" s="2"/>
      <c r="C71" s="2"/>
      <c r="D71" s="2"/>
      <c r="E71" s="2"/>
      <c r="F71" s="2"/>
      <c r="G71" s="2"/>
      <c r="H71" s="2"/>
      <c r="I71" s="2"/>
      <c r="J71" s="220" t="s">
        <v>106</v>
      </c>
      <c r="K71" s="220"/>
      <c r="L71" s="229" t="str">
        <f>+A89&amp;" a "&amp;A98</f>
        <v>1999 a 2008</v>
      </c>
      <c r="M71" s="230"/>
      <c r="N71" s="231"/>
      <c r="O71" s="227">
        <f>COUNTIF(Adap,"X")</f>
        <v>0</v>
      </c>
      <c r="P71" s="228"/>
      <c r="Q71" s="87"/>
    </row>
    <row r="72" spans="1:17" x14ac:dyDescent="0.2">
      <c r="A72" s="221" t="s">
        <v>36</v>
      </c>
      <c r="B72" s="221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2"/>
      <c r="Q72" s="2"/>
    </row>
    <row r="73" spans="1:17" x14ac:dyDescent="0.2">
      <c r="A73" s="222"/>
      <c r="B73" s="222"/>
      <c r="C73" s="222"/>
      <c r="D73" s="222"/>
      <c r="E73" s="222"/>
      <c r="F73" s="222"/>
      <c r="G73" s="222"/>
      <c r="H73" s="222"/>
      <c r="I73" s="222"/>
      <c r="J73" s="222"/>
      <c r="K73" s="222"/>
      <c r="L73" s="222"/>
      <c r="M73" s="222"/>
      <c r="N73" s="222"/>
      <c r="O73" s="222"/>
      <c r="P73" s="222"/>
      <c r="Q73" s="222"/>
    </row>
    <row r="74" spans="1:17" x14ac:dyDescent="0.2">
      <c r="A74" s="222"/>
      <c r="B74" s="222"/>
      <c r="C74" s="222"/>
      <c r="D74" s="222"/>
      <c r="E74" s="222"/>
      <c r="F74" s="222"/>
      <c r="G74" s="222"/>
      <c r="H74" s="222"/>
      <c r="I74" s="222"/>
      <c r="J74" s="222"/>
      <c r="K74" s="222"/>
      <c r="L74" s="222"/>
      <c r="M74" s="222"/>
      <c r="N74" s="222"/>
      <c r="O74" s="222"/>
      <c r="P74" s="222"/>
      <c r="Q74" s="222"/>
    </row>
    <row r="75" spans="1:17" x14ac:dyDescent="0.2">
      <c r="A75" s="222"/>
      <c r="B75" s="222"/>
      <c r="C75" s="222"/>
      <c r="D75" s="222"/>
      <c r="E75" s="222"/>
      <c r="F75" s="222"/>
      <c r="G75" s="222"/>
      <c r="H75" s="222"/>
      <c r="I75" s="222"/>
      <c r="J75" s="222"/>
      <c r="K75" s="222"/>
      <c r="L75" s="222"/>
      <c r="M75" s="222"/>
      <c r="N75" s="222"/>
      <c r="O75" s="222"/>
      <c r="P75" s="222"/>
      <c r="Q75" s="222"/>
    </row>
    <row r="76" spans="1:17" x14ac:dyDescent="0.2">
      <c r="A76" s="222"/>
      <c r="B76" s="222"/>
      <c r="C76" s="222"/>
      <c r="D76" s="222"/>
      <c r="E76" s="222"/>
      <c r="F76" s="222"/>
      <c r="G76" s="222"/>
      <c r="H76" s="222"/>
      <c r="I76" s="222"/>
      <c r="J76" s="222"/>
      <c r="K76" s="222"/>
      <c r="L76" s="222"/>
      <c r="M76" s="222"/>
      <c r="N76" s="222"/>
      <c r="O76" s="222"/>
      <c r="P76" s="222"/>
      <c r="Q76" s="222"/>
    </row>
    <row r="77" spans="1:17" x14ac:dyDescent="0.2">
      <c r="A77" s="222"/>
      <c r="B77" s="222"/>
      <c r="C77" s="222"/>
      <c r="D77" s="222"/>
      <c r="E77" s="222"/>
      <c r="F77" s="222"/>
      <c r="G77" s="222"/>
      <c r="H77" s="222"/>
      <c r="I77" s="222"/>
      <c r="J77" s="222"/>
      <c r="K77" s="222"/>
      <c r="L77" s="222"/>
      <c r="M77" s="222"/>
      <c r="N77" s="222"/>
      <c r="O77" s="222"/>
      <c r="P77" s="222"/>
      <c r="Q77" s="222"/>
    </row>
    <row r="78" spans="1:17" x14ac:dyDescent="0.2">
      <c r="A78" s="222"/>
      <c r="B78" s="222"/>
      <c r="C78" s="222"/>
      <c r="D78" s="222"/>
      <c r="E78" s="222"/>
      <c r="F78" s="222"/>
      <c r="G78" s="222"/>
      <c r="H78" s="222"/>
      <c r="I78" s="222"/>
      <c r="J78" s="222"/>
      <c r="K78" s="222"/>
      <c r="L78" s="222"/>
      <c r="M78" s="222"/>
      <c r="N78" s="222"/>
      <c r="O78" s="222"/>
      <c r="P78" s="222"/>
      <c r="Q78" s="222"/>
    </row>
    <row r="79" spans="1:17" x14ac:dyDescent="0.2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2"/>
      <c r="Q79" s="2"/>
    </row>
    <row r="80" spans="1:17" x14ac:dyDescent="0.2">
      <c r="A80" s="43" t="s">
        <v>37</v>
      </c>
      <c r="B80" s="223"/>
      <c r="C80" s="223"/>
      <c r="D80" s="223"/>
      <c r="E80" s="22"/>
      <c r="F80" s="22"/>
      <c r="G80" s="216" t="s">
        <v>38</v>
      </c>
      <c r="H80" s="216"/>
      <c r="I80" s="216"/>
      <c r="J80" s="216"/>
      <c r="K80" s="215"/>
      <c r="L80" s="215"/>
      <c r="M80" s="215"/>
      <c r="N80" s="215"/>
      <c r="O80" s="215"/>
      <c r="P80" s="2"/>
      <c r="Q80" s="2"/>
    </row>
    <row r="81" spans="1:17" x14ac:dyDescent="0.2">
      <c r="A81" s="46"/>
      <c r="B81" s="47"/>
      <c r="C81" s="47"/>
      <c r="D81" s="47"/>
      <c r="E81" s="22"/>
      <c r="F81" s="22"/>
      <c r="G81" s="22"/>
      <c r="H81" s="22"/>
      <c r="I81" s="22"/>
      <c r="J81" s="22"/>
      <c r="K81" s="48"/>
      <c r="L81" s="48"/>
      <c r="M81" s="48"/>
      <c r="N81" s="48"/>
      <c r="O81" s="48"/>
      <c r="P81" s="2"/>
      <c r="Q81" s="2"/>
    </row>
    <row r="82" spans="1:17" x14ac:dyDescent="0.2">
      <c r="A82" s="46"/>
      <c r="B82" s="49"/>
      <c r="C82" s="49"/>
      <c r="D82" s="49"/>
      <c r="E82" s="22"/>
      <c r="F82" s="216" t="s">
        <v>39</v>
      </c>
      <c r="G82" s="216"/>
      <c r="H82" s="216"/>
      <c r="I82" s="216"/>
      <c r="J82" s="216"/>
      <c r="K82" s="215"/>
      <c r="L82" s="215"/>
      <c r="M82" s="215"/>
      <c r="N82" s="215"/>
      <c r="O82" s="215"/>
      <c r="P82" s="2"/>
      <c r="Q82" s="2"/>
    </row>
    <row r="83" spans="1:17" x14ac:dyDescent="0.2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</row>
    <row r="84" spans="1:17" x14ac:dyDescent="0.2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</row>
    <row r="85" spans="1:17" s="89" customFormat="1" ht="14.25" x14ac:dyDescent="0.2"/>
    <row r="86" spans="1:17" s="90" customFormat="1" ht="19.5" hidden="1" customHeight="1" x14ac:dyDescent="0.2"/>
    <row r="87" spans="1:17" s="90" customFormat="1" ht="13.5" hidden="1" customHeight="1" x14ac:dyDescent="0.2">
      <c r="B87" s="91"/>
      <c r="C87" s="92" t="s">
        <v>40</v>
      </c>
      <c r="D87" s="91"/>
      <c r="E87" s="92"/>
      <c r="F87" s="92"/>
      <c r="G87" s="92" t="s">
        <v>41</v>
      </c>
      <c r="H87" s="91"/>
      <c r="I87" s="91"/>
      <c r="J87" s="91"/>
      <c r="K87" s="91"/>
    </row>
    <row r="88" spans="1:17" s="90" customFormat="1" ht="13.5" hidden="1" customHeight="1" x14ac:dyDescent="0.2">
      <c r="B88" s="91"/>
      <c r="C88" s="91"/>
      <c r="D88" s="91"/>
      <c r="E88" s="91"/>
      <c r="F88" s="91"/>
      <c r="G88" s="91"/>
      <c r="H88" s="91"/>
      <c r="I88" s="91"/>
      <c r="J88" s="91"/>
      <c r="K88" s="91"/>
    </row>
    <row r="89" spans="1:17" s="90" customFormat="1" ht="13.5" hidden="1" customHeight="1" x14ac:dyDescent="0.2">
      <c r="A89" s="90">
        <f>+$H$27-18</f>
        <v>1999</v>
      </c>
      <c r="B89" s="91" t="s">
        <v>44</v>
      </c>
      <c r="C89" s="92" t="s">
        <v>42</v>
      </c>
      <c r="D89" s="91"/>
      <c r="E89" s="93"/>
      <c r="F89" s="91"/>
      <c r="G89" s="225" t="s">
        <v>43</v>
      </c>
      <c r="H89" s="225"/>
      <c r="I89" s="225"/>
      <c r="J89" s="225"/>
      <c r="K89" s="91"/>
      <c r="L89" s="91"/>
      <c r="M89" s="91"/>
      <c r="N89" s="91"/>
      <c r="O89" s="91"/>
      <c r="P89" s="91"/>
      <c r="Q89" s="91"/>
    </row>
    <row r="90" spans="1:17" s="90" customFormat="1" ht="13.5" hidden="1" customHeight="1" x14ac:dyDescent="0.2">
      <c r="A90" s="90">
        <f>+A89+1</f>
        <v>2000</v>
      </c>
      <c r="B90" s="91" t="s">
        <v>44</v>
      </c>
      <c r="C90" s="92" t="s">
        <v>45</v>
      </c>
      <c r="D90" s="91"/>
      <c r="E90" s="93"/>
      <c r="F90" s="91"/>
      <c r="G90" s="225" t="s">
        <v>46</v>
      </c>
      <c r="H90" s="225"/>
      <c r="I90" s="225"/>
      <c r="J90" s="225"/>
      <c r="K90" s="91"/>
      <c r="L90" s="91"/>
      <c r="M90" s="91"/>
      <c r="N90" s="91"/>
      <c r="O90" s="91"/>
      <c r="P90" s="91"/>
      <c r="Q90" s="91"/>
    </row>
    <row r="91" spans="1:17" s="90" customFormat="1" ht="13.5" hidden="1" customHeight="1" x14ac:dyDescent="0.2">
      <c r="A91" s="90">
        <f t="shared" ref="A91:A98" si="1">+A90+1</f>
        <v>2001</v>
      </c>
      <c r="B91" s="91" t="s">
        <v>44</v>
      </c>
      <c r="C91" s="92" t="s">
        <v>47</v>
      </c>
      <c r="D91" s="91"/>
      <c r="E91" s="93"/>
      <c r="F91" s="91"/>
      <c r="G91" s="225" t="s">
        <v>48</v>
      </c>
      <c r="H91" s="225"/>
      <c r="I91" s="225"/>
      <c r="J91" s="225"/>
      <c r="K91" s="91"/>
      <c r="L91" s="91"/>
      <c r="M91" s="91"/>
      <c r="N91" s="91"/>
      <c r="O91" s="91"/>
      <c r="P91" s="91"/>
      <c r="Q91" s="91"/>
    </row>
    <row r="92" spans="1:17" s="90" customFormat="1" ht="13.5" hidden="1" customHeight="1" x14ac:dyDescent="0.2">
      <c r="A92" s="90">
        <f t="shared" si="1"/>
        <v>2002</v>
      </c>
      <c r="B92" s="91" t="s">
        <v>49</v>
      </c>
      <c r="C92" s="92" t="s">
        <v>7</v>
      </c>
      <c r="D92" s="91"/>
      <c r="E92" s="93"/>
      <c r="F92" s="91"/>
      <c r="G92" s="225" t="s">
        <v>50</v>
      </c>
      <c r="H92" s="225"/>
      <c r="I92" s="225"/>
      <c r="J92" s="225"/>
      <c r="K92" s="91"/>
      <c r="L92" s="91"/>
      <c r="M92" s="91"/>
      <c r="N92" s="91"/>
      <c r="O92" s="91"/>
      <c r="P92" s="91"/>
      <c r="Q92" s="91"/>
    </row>
    <row r="93" spans="1:17" s="90" customFormat="1" ht="13.5" hidden="1" customHeight="1" x14ac:dyDescent="0.2">
      <c r="A93" s="90">
        <f t="shared" si="1"/>
        <v>2003</v>
      </c>
      <c r="B93" s="91" t="s">
        <v>49</v>
      </c>
      <c r="C93" s="92" t="s">
        <v>51</v>
      </c>
      <c r="D93" s="91"/>
      <c r="E93" s="93"/>
      <c r="F93" s="91"/>
      <c r="G93" s="225" t="s">
        <v>52</v>
      </c>
      <c r="H93" s="225"/>
      <c r="I93" s="225"/>
      <c r="J93" s="225"/>
      <c r="K93" s="91"/>
      <c r="L93" s="91"/>
      <c r="M93" s="91"/>
      <c r="N93" s="91"/>
      <c r="O93" s="91"/>
      <c r="P93" s="91"/>
      <c r="Q93" s="91"/>
    </row>
    <row r="94" spans="1:17" s="90" customFormat="1" ht="13.5" hidden="1" customHeight="1" x14ac:dyDescent="0.2">
      <c r="A94" s="90">
        <f t="shared" si="1"/>
        <v>2004</v>
      </c>
      <c r="B94" s="91" t="s">
        <v>53</v>
      </c>
      <c r="C94" s="91" t="s">
        <v>122</v>
      </c>
      <c r="D94" s="91"/>
      <c r="E94" s="93"/>
      <c r="F94" s="91"/>
      <c r="G94" s="225" t="s">
        <v>54</v>
      </c>
      <c r="H94" s="225"/>
      <c r="I94" s="225"/>
      <c r="J94" s="225"/>
      <c r="K94" s="91"/>
      <c r="L94" s="91"/>
      <c r="M94" s="91"/>
      <c r="N94" s="91"/>
      <c r="O94" s="91"/>
      <c r="P94" s="91"/>
      <c r="Q94" s="91"/>
    </row>
    <row r="95" spans="1:17" s="90" customFormat="1" ht="13.5" hidden="1" customHeight="1" x14ac:dyDescent="0.2">
      <c r="A95" s="90">
        <f t="shared" si="1"/>
        <v>2005</v>
      </c>
      <c r="B95" s="91" t="s">
        <v>53</v>
      </c>
      <c r="C95" s="91"/>
      <c r="D95" s="91"/>
      <c r="E95" s="93"/>
      <c r="F95" s="91"/>
      <c r="G95" s="225" t="s">
        <v>55</v>
      </c>
      <c r="H95" s="225"/>
      <c r="I95" s="225"/>
      <c r="J95" s="225"/>
      <c r="K95" s="91"/>
      <c r="L95" s="91"/>
      <c r="M95" s="91"/>
      <c r="N95" s="91"/>
      <c r="O95" s="91"/>
      <c r="P95" s="91"/>
      <c r="Q95" s="91"/>
    </row>
    <row r="96" spans="1:17" s="90" customFormat="1" ht="13.5" hidden="1" customHeight="1" x14ac:dyDescent="0.2">
      <c r="A96" s="90">
        <f t="shared" si="1"/>
        <v>2006</v>
      </c>
      <c r="B96" s="91" t="s">
        <v>56</v>
      </c>
      <c r="C96" s="91"/>
      <c r="D96" s="91"/>
      <c r="E96" s="93"/>
      <c r="F96" s="91"/>
      <c r="G96" s="226" t="s">
        <v>57</v>
      </c>
      <c r="H96" s="226"/>
      <c r="I96" s="226"/>
      <c r="J96" s="226"/>
      <c r="K96" s="91"/>
      <c r="L96" s="91"/>
      <c r="M96" s="91"/>
      <c r="N96" s="91"/>
      <c r="O96" s="91"/>
      <c r="P96" s="91"/>
      <c r="Q96" s="91"/>
    </row>
    <row r="97" spans="1:17" s="90" customFormat="1" ht="13.5" hidden="1" customHeight="1" x14ac:dyDescent="0.2">
      <c r="A97" s="90">
        <f t="shared" si="1"/>
        <v>2007</v>
      </c>
      <c r="B97" s="91" t="s">
        <v>56</v>
      </c>
      <c r="C97" s="91"/>
      <c r="D97" s="91"/>
      <c r="E97" s="93"/>
      <c r="F97" s="91"/>
      <c r="G97" s="225" t="s">
        <v>58</v>
      </c>
      <c r="H97" s="225"/>
      <c r="I97" s="225"/>
      <c r="J97" s="225"/>
      <c r="K97" s="91"/>
      <c r="L97" s="91"/>
      <c r="M97" s="91"/>
      <c r="N97" s="91"/>
      <c r="O97" s="91"/>
      <c r="P97" s="91"/>
      <c r="Q97" s="91"/>
    </row>
    <row r="98" spans="1:17" s="90" customFormat="1" ht="13.5" hidden="1" customHeight="1" x14ac:dyDescent="0.2">
      <c r="A98" s="90">
        <f t="shared" si="1"/>
        <v>2008</v>
      </c>
      <c r="B98" s="91" t="s">
        <v>56</v>
      </c>
      <c r="C98" s="91"/>
      <c r="D98" s="91"/>
      <c r="E98" s="93"/>
      <c r="F98" s="91"/>
      <c r="G98" s="225" t="s">
        <v>59</v>
      </c>
      <c r="H98" s="225"/>
      <c r="I98" s="225"/>
      <c r="J98" s="225"/>
      <c r="K98" s="91"/>
      <c r="L98" s="91"/>
      <c r="M98" s="91"/>
      <c r="N98" s="91"/>
      <c r="O98" s="91"/>
      <c r="P98" s="91"/>
      <c r="Q98" s="91"/>
    </row>
    <row r="99" spans="1:17" s="90" customFormat="1" ht="13.5" hidden="1" customHeight="1" x14ac:dyDescent="0.2">
      <c r="B99" s="91"/>
      <c r="C99" s="91"/>
      <c r="D99" s="91"/>
      <c r="E99" s="93"/>
      <c r="F99" s="91"/>
      <c r="G99" s="225" t="s">
        <v>60</v>
      </c>
      <c r="H99" s="225"/>
      <c r="I99" s="225"/>
      <c r="J99" s="225"/>
      <c r="K99" s="91"/>
      <c r="L99" s="91"/>
      <c r="M99" s="91"/>
      <c r="N99" s="91"/>
      <c r="O99" s="91"/>
      <c r="P99" s="91"/>
      <c r="Q99" s="91"/>
    </row>
    <row r="100" spans="1:17" s="90" customFormat="1" ht="13.5" hidden="1" customHeight="1" x14ac:dyDescent="0.2">
      <c r="B100" s="91"/>
      <c r="C100" s="91"/>
      <c r="D100" s="91"/>
      <c r="E100" s="93"/>
      <c r="F100" s="91"/>
      <c r="G100" s="225" t="s">
        <v>61</v>
      </c>
      <c r="H100" s="225"/>
      <c r="I100" s="225"/>
      <c r="J100" s="225"/>
      <c r="K100" s="91"/>
      <c r="L100" s="91"/>
      <c r="M100" s="91"/>
      <c r="N100" s="91"/>
      <c r="O100" s="91"/>
      <c r="P100" s="91"/>
      <c r="Q100" s="91"/>
    </row>
    <row r="101" spans="1:17" s="90" customFormat="1" ht="13.5" hidden="1" customHeight="1" x14ac:dyDescent="0.2">
      <c r="B101" s="91"/>
      <c r="C101" s="91"/>
      <c r="D101" s="91"/>
      <c r="E101" s="93"/>
      <c r="F101" s="91"/>
      <c r="G101" s="225" t="s">
        <v>62</v>
      </c>
      <c r="H101" s="225"/>
      <c r="I101" s="225"/>
      <c r="J101" s="225"/>
      <c r="K101" s="91"/>
      <c r="L101" s="91"/>
      <c r="M101" s="91"/>
      <c r="N101" s="91"/>
      <c r="O101" s="91"/>
      <c r="P101" s="91"/>
      <c r="Q101" s="91"/>
    </row>
    <row r="102" spans="1:17" s="90" customFormat="1" ht="13.5" hidden="1" customHeight="1" x14ac:dyDescent="0.2">
      <c r="B102" s="91"/>
      <c r="C102" s="91"/>
      <c r="D102" s="91"/>
      <c r="E102" s="93"/>
      <c r="F102" s="91"/>
      <c r="G102" s="224" t="s">
        <v>63</v>
      </c>
      <c r="H102" s="224"/>
      <c r="I102" s="224"/>
      <c r="J102" s="94"/>
      <c r="K102" s="91"/>
      <c r="L102" s="91"/>
      <c r="M102" s="91"/>
      <c r="N102" s="91"/>
      <c r="O102" s="91"/>
      <c r="P102" s="91"/>
      <c r="Q102" s="91"/>
    </row>
    <row r="103" spans="1:17" s="90" customFormat="1" ht="13.5" hidden="1" customHeight="1" x14ac:dyDescent="0.2">
      <c r="B103" s="91"/>
      <c r="C103" s="91"/>
      <c r="D103" s="91"/>
      <c r="E103" s="93"/>
      <c r="F103" s="91"/>
      <c r="G103" s="224" t="s">
        <v>64</v>
      </c>
      <c r="H103" s="224"/>
      <c r="I103" s="224"/>
      <c r="J103" s="94"/>
      <c r="K103" s="91"/>
      <c r="L103" s="91"/>
      <c r="M103" s="91"/>
      <c r="N103" s="91"/>
      <c r="O103" s="91"/>
      <c r="P103" s="91"/>
      <c r="Q103" s="91"/>
    </row>
    <row r="104" spans="1:17" s="90" customFormat="1" ht="13.5" hidden="1" customHeight="1" x14ac:dyDescent="0.2">
      <c r="B104" s="91"/>
      <c r="C104" s="91"/>
      <c r="D104" s="91"/>
      <c r="E104" s="93"/>
      <c r="F104" s="91"/>
      <c r="G104" s="224" t="s">
        <v>65</v>
      </c>
      <c r="H104" s="224"/>
      <c r="I104" s="224"/>
      <c r="J104" s="224"/>
      <c r="K104" s="91"/>
      <c r="L104" s="91"/>
      <c r="M104" s="91"/>
      <c r="N104" s="91"/>
      <c r="O104" s="91"/>
      <c r="P104" s="91"/>
      <c r="Q104" s="91"/>
    </row>
    <row r="105" spans="1:17" s="90" customFormat="1" ht="13.5" hidden="1" customHeight="1" x14ac:dyDescent="0.2">
      <c r="B105" s="91"/>
      <c r="C105" s="91"/>
      <c r="D105" s="91"/>
      <c r="E105" s="93"/>
      <c r="F105" s="91"/>
      <c r="G105" s="224" t="s">
        <v>66</v>
      </c>
      <c r="H105" s="224"/>
      <c r="I105" s="224"/>
      <c r="J105" s="224"/>
      <c r="K105" s="91"/>
      <c r="L105" s="91"/>
      <c r="M105" s="91"/>
      <c r="N105" s="91"/>
      <c r="O105" s="91"/>
      <c r="P105" s="91"/>
      <c r="Q105" s="91"/>
    </row>
    <row r="106" spans="1:17" s="90" customFormat="1" ht="13.5" hidden="1" customHeight="1" x14ac:dyDescent="0.2">
      <c r="B106" s="91"/>
      <c r="C106" s="91"/>
      <c r="D106" s="91"/>
      <c r="E106" s="93"/>
      <c r="F106" s="91"/>
      <c r="G106" s="224" t="s">
        <v>67</v>
      </c>
      <c r="H106" s="224"/>
      <c r="I106" s="224"/>
      <c r="J106" s="224"/>
      <c r="K106" s="91"/>
      <c r="L106" s="91"/>
      <c r="M106" s="91"/>
      <c r="N106" s="91"/>
      <c r="O106" s="91"/>
      <c r="P106" s="91"/>
      <c r="Q106" s="91"/>
    </row>
    <row r="107" spans="1:17" s="90" customFormat="1" ht="13.5" hidden="1" customHeight="1" x14ac:dyDescent="0.2">
      <c r="B107" s="91"/>
      <c r="C107" s="91"/>
      <c r="D107" s="91"/>
      <c r="E107" s="93"/>
      <c r="F107" s="91"/>
      <c r="G107" s="224" t="s">
        <v>68</v>
      </c>
      <c r="H107" s="224"/>
      <c r="I107" s="224"/>
      <c r="J107" s="224"/>
      <c r="K107" s="91"/>
      <c r="L107" s="91"/>
      <c r="M107" s="91"/>
      <c r="N107" s="91"/>
      <c r="O107" s="91"/>
      <c r="P107" s="91"/>
      <c r="Q107" s="91"/>
    </row>
    <row r="108" spans="1:17" s="90" customFormat="1" ht="13.5" hidden="1" customHeight="1" x14ac:dyDescent="0.2">
      <c r="B108" s="91"/>
      <c r="C108" s="91"/>
      <c r="D108" s="91"/>
      <c r="E108" s="93"/>
      <c r="F108" s="91"/>
      <c r="G108" s="224" t="s">
        <v>69</v>
      </c>
      <c r="H108" s="224"/>
      <c r="I108" s="224"/>
      <c r="J108" s="224"/>
      <c r="K108" s="91"/>
      <c r="L108" s="91"/>
      <c r="M108" s="91"/>
      <c r="N108" s="91"/>
      <c r="O108" s="91"/>
      <c r="P108" s="91"/>
      <c r="Q108" s="91"/>
    </row>
    <row r="109" spans="1:17" s="90" customFormat="1" ht="13.5" hidden="1" customHeight="1" x14ac:dyDescent="0.2">
      <c r="B109" s="91"/>
      <c r="C109" s="91"/>
      <c r="D109" s="91"/>
      <c r="E109" s="93"/>
      <c r="F109" s="91"/>
      <c r="G109" s="225" t="s">
        <v>70</v>
      </c>
      <c r="H109" s="225"/>
      <c r="I109" s="225"/>
      <c r="J109" s="225"/>
      <c r="K109" s="91"/>
      <c r="L109" s="91"/>
      <c r="M109" s="91"/>
      <c r="N109" s="91"/>
      <c r="O109" s="91"/>
      <c r="P109" s="91"/>
      <c r="Q109" s="91"/>
    </row>
    <row r="110" spans="1:17" s="90" customFormat="1" ht="13.5" hidden="1" customHeight="1" x14ac:dyDescent="0.2">
      <c r="B110" s="91"/>
      <c r="C110" s="91"/>
      <c r="D110" s="91"/>
      <c r="E110" s="93"/>
      <c r="F110" s="91"/>
      <c r="G110" s="225" t="s">
        <v>5</v>
      </c>
      <c r="H110" s="225"/>
      <c r="I110" s="225"/>
      <c r="J110" s="225"/>
      <c r="K110" s="91"/>
      <c r="L110" s="91"/>
      <c r="M110" s="91"/>
      <c r="N110" s="91"/>
      <c r="O110" s="91"/>
      <c r="P110" s="91"/>
      <c r="Q110" s="91"/>
    </row>
    <row r="111" spans="1:17" s="90" customFormat="1" ht="13.5" hidden="1" customHeight="1" x14ac:dyDescent="0.2">
      <c r="B111" s="91"/>
      <c r="C111" s="91"/>
      <c r="D111" s="91"/>
      <c r="E111" s="93"/>
      <c r="F111" s="91"/>
      <c r="G111" s="225" t="s">
        <v>71</v>
      </c>
      <c r="H111" s="225"/>
      <c r="I111" s="225"/>
      <c r="J111" s="225"/>
      <c r="K111" s="91"/>
      <c r="L111" s="91"/>
      <c r="M111" s="91"/>
      <c r="N111" s="91"/>
      <c r="O111" s="91"/>
      <c r="P111" s="91"/>
      <c r="Q111" s="91"/>
    </row>
    <row r="112" spans="1:17" s="90" customFormat="1" ht="13.5" hidden="1" customHeight="1" x14ac:dyDescent="0.2">
      <c r="B112" s="91"/>
      <c r="C112" s="91"/>
      <c r="D112" s="91"/>
      <c r="E112" s="93"/>
      <c r="F112" s="91"/>
      <c r="G112" s="224" t="s">
        <v>72</v>
      </c>
      <c r="H112" s="224"/>
      <c r="I112" s="224"/>
      <c r="J112" s="224"/>
      <c r="K112" s="91"/>
      <c r="L112" s="91"/>
      <c r="M112" s="91"/>
      <c r="N112" s="91"/>
      <c r="O112" s="91"/>
      <c r="P112" s="91"/>
      <c r="Q112" s="91"/>
    </row>
    <row r="113" spans="2:17" s="90" customFormat="1" ht="13.5" hidden="1" customHeight="1" x14ac:dyDescent="0.2">
      <c r="B113" s="91"/>
      <c r="C113" s="91"/>
      <c r="D113" s="91"/>
      <c r="E113" s="93"/>
      <c r="F113" s="91"/>
      <c r="G113" s="224" t="s">
        <v>73</v>
      </c>
      <c r="H113" s="224"/>
      <c r="I113" s="224"/>
      <c r="J113" s="224"/>
      <c r="K113" s="91"/>
      <c r="L113" s="91"/>
      <c r="M113" s="91"/>
      <c r="N113" s="91"/>
      <c r="O113" s="91"/>
      <c r="P113" s="91"/>
      <c r="Q113" s="91"/>
    </row>
    <row r="114" spans="2:17" s="90" customFormat="1" ht="13.5" hidden="1" customHeight="1" x14ac:dyDescent="0.2">
      <c r="B114" s="91"/>
      <c r="C114" s="91"/>
      <c r="D114" s="91"/>
      <c r="E114" s="93"/>
      <c r="F114" s="91"/>
      <c r="G114" s="95" t="s">
        <v>74</v>
      </c>
      <c r="H114" s="91"/>
      <c r="I114" s="91"/>
      <c r="J114" s="91"/>
      <c r="K114" s="91"/>
      <c r="L114" s="91"/>
      <c r="M114" s="91"/>
      <c r="N114" s="91"/>
      <c r="O114" s="91"/>
      <c r="P114" s="91"/>
      <c r="Q114" s="91"/>
    </row>
    <row r="115" spans="2:17" s="90" customFormat="1" ht="14.25" hidden="1" x14ac:dyDescent="0.2"/>
    <row r="116" spans="2:17" s="90" customFormat="1" ht="14.25" x14ac:dyDescent="0.2"/>
    <row r="117" spans="2:17" s="90" customFormat="1" ht="14.25" x14ac:dyDescent="0.2"/>
    <row r="118" spans="2:17" s="90" customFormat="1" ht="14.25" x14ac:dyDescent="0.2"/>
    <row r="119" spans="2:17" s="90" customFormat="1" ht="14.25" x14ac:dyDescent="0.2"/>
    <row r="120" spans="2:17" s="90" customFormat="1" ht="14.25" x14ac:dyDescent="0.2"/>
    <row r="121" spans="2:17" s="90" customFormat="1" ht="14.25" x14ac:dyDescent="0.2"/>
    <row r="122" spans="2:17" s="90" customFormat="1" ht="14.25" x14ac:dyDescent="0.2"/>
    <row r="123" spans="2:17" s="90" customFormat="1" ht="14.25" x14ac:dyDescent="0.2"/>
    <row r="124" spans="2:17" s="90" customFormat="1" ht="14.25" x14ac:dyDescent="0.2"/>
    <row r="125" spans="2:17" s="90" customFormat="1" ht="14.25" x14ac:dyDescent="0.2"/>
    <row r="126" spans="2:17" s="88" customFormat="1" x14ac:dyDescent="0.2"/>
    <row r="127" spans="2:17" s="88" customFormat="1" x14ac:dyDescent="0.2"/>
    <row r="128" spans="2:17" s="88" customFormat="1" x14ac:dyDescent="0.2"/>
    <row r="129" s="88" customFormat="1" x14ac:dyDescent="0.2"/>
    <row r="130" s="88" customFormat="1" x14ac:dyDescent="0.2"/>
    <row r="131" s="88" customFormat="1" x14ac:dyDescent="0.2"/>
    <row r="132" s="88" customFormat="1" x14ac:dyDescent="0.2"/>
    <row r="133" s="88" customFormat="1" x14ac:dyDescent="0.2"/>
    <row r="134" s="88" customFormat="1" x14ac:dyDescent="0.2"/>
    <row r="135" s="88" customFormat="1" x14ac:dyDescent="0.2"/>
    <row r="136" s="88" customFormat="1" x14ac:dyDescent="0.2"/>
    <row r="137" s="88" customFormat="1" x14ac:dyDescent="0.2"/>
  </sheetData>
  <mergeCells count="163">
    <mergeCell ref="B45:E45"/>
    <mergeCell ref="B46:E46"/>
    <mergeCell ref="B31:E31"/>
    <mergeCell ref="B32:E32"/>
    <mergeCell ref="O71:P71"/>
    <mergeCell ref="L67:N67"/>
    <mergeCell ref="L68:N68"/>
    <mergeCell ref="L69:N69"/>
    <mergeCell ref="L70:N70"/>
    <mergeCell ref="L71:N71"/>
    <mergeCell ref="B49:E49"/>
    <mergeCell ref="B47:E47"/>
    <mergeCell ref="B48:E48"/>
    <mergeCell ref="A65:Q65"/>
    <mergeCell ref="B50:E50"/>
    <mergeCell ref="J50:L50"/>
    <mergeCell ref="B51:E51"/>
    <mergeCell ref="J51:L51"/>
    <mergeCell ref="B52:E52"/>
    <mergeCell ref="J52:L52"/>
    <mergeCell ref="B33:E33"/>
    <mergeCell ref="B34:E34"/>
    <mergeCell ref="B35:E35"/>
    <mergeCell ref="J43:L43"/>
    <mergeCell ref="B29:E29"/>
    <mergeCell ref="B30:E30"/>
    <mergeCell ref="J30:L30"/>
    <mergeCell ref="J31:L31"/>
    <mergeCell ref="J32:L32"/>
    <mergeCell ref="J33:L33"/>
    <mergeCell ref="J34:L34"/>
    <mergeCell ref="J35:L35"/>
    <mergeCell ref="J36:L36"/>
    <mergeCell ref="B42:E42"/>
    <mergeCell ref="B43:E43"/>
    <mergeCell ref="B44:E44"/>
    <mergeCell ref="B39:E39"/>
    <mergeCell ref="B40:E40"/>
    <mergeCell ref="B41:E41"/>
    <mergeCell ref="B36:E36"/>
    <mergeCell ref="B37:E37"/>
    <mergeCell ref="B38:E38"/>
    <mergeCell ref="G89:J89"/>
    <mergeCell ref="G90:J90"/>
    <mergeCell ref="G91:J91"/>
    <mergeCell ref="G92:J92"/>
    <mergeCell ref="G93:J93"/>
    <mergeCell ref="G94:J94"/>
    <mergeCell ref="G95:J95"/>
    <mergeCell ref="G96:J96"/>
    <mergeCell ref="G111:J111"/>
    <mergeCell ref="G112:J112"/>
    <mergeCell ref="G113:J113"/>
    <mergeCell ref="G97:J97"/>
    <mergeCell ref="G98:J98"/>
    <mergeCell ref="G99:J99"/>
    <mergeCell ref="G100:J100"/>
    <mergeCell ref="G101:J101"/>
    <mergeCell ref="G102:I102"/>
    <mergeCell ref="G103:I103"/>
    <mergeCell ref="G104:J104"/>
    <mergeCell ref="G105:J105"/>
    <mergeCell ref="G106:J106"/>
    <mergeCell ref="G107:J107"/>
    <mergeCell ref="G108:J108"/>
    <mergeCell ref="G109:J109"/>
    <mergeCell ref="G110:J110"/>
    <mergeCell ref="K80:O80"/>
    <mergeCell ref="F82:J82"/>
    <mergeCell ref="K82:O82"/>
    <mergeCell ref="J67:K67"/>
    <mergeCell ref="J68:K68"/>
    <mergeCell ref="A69:I69"/>
    <mergeCell ref="J69:K69"/>
    <mergeCell ref="J70:K70"/>
    <mergeCell ref="A72:B72"/>
    <mergeCell ref="A73:Q78"/>
    <mergeCell ref="B80:D80"/>
    <mergeCell ref="G80:J80"/>
    <mergeCell ref="J71:K71"/>
    <mergeCell ref="B28:E28"/>
    <mergeCell ref="A16:E16"/>
    <mergeCell ref="F16:I16"/>
    <mergeCell ref="J16:K16"/>
    <mergeCell ref="L16:Q16"/>
    <mergeCell ref="A17:E17"/>
    <mergeCell ref="F17:I17"/>
    <mergeCell ref="J17:K17"/>
    <mergeCell ref="L17:Q17"/>
    <mergeCell ref="D20:F20"/>
    <mergeCell ref="D21:F21"/>
    <mergeCell ref="D22:F22"/>
    <mergeCell ref="D23:F23"/>
    <mergeCell ref="D24:F24"/>
    <mergeCell ref="A18:E18"/>
    <mergeCell ref="F18:I18"/>
    <mergeCell ref="J18:K18"/>
    <mergeCell ref="L18:Q18"/>
    <mergeCell ref="D25:F25"/>
    <mergeCell ref="A20:C25"/>
    <mergeCell ref="J28:L28"/>
    <mergeCell ref="F13:I13"/>
    <mergeCell ref="J13:K13"/>
    <mergeCell ref="L13:Q13"/>
    <mergeCell ref="A14:E14"/>
    <mergeCell ref="F14:I14"/>
    <mergeCell ref="J14:K14"/>
    <mergeCell ref="L14:Q14"/>
    <mergeCell ref="A15:E15"/>
    <mergeCell ref="F15:I15"/>
    <mergeCell ref="J15:K15"/>
    <mergeCell ref="L15:Q15"/>
    <mergeCell ref="A1:Q1"/>
    <mergeCell ref="A2:Q2"/>
    <mergeCell ref="A3:Q3"/>
    <mergeCell ref="A4:Q4"/>
    <mergeCell ref="A6:Q6"/>
    <mergeCell ref="A8:E8"/>
    <mergeCell ref="F8:J8"/>
    <mergeCell ref="L8:Q8"/>
    <mergeCell ref="A10:B10"/>
    <mergeCell ref="C10:J10"/>
    <mergeCell ref="K10:L10"/>
    <mergeCell ref="M10:O10"/>
    <mergeCell ref="B53:E53"/>
    <mergeCell ref="J53:L53"/>
    <mergeCell ref="B54:E54"/>
    <mergeCell ref="J54:L54"/>
    <mergeCell ref="B57:E57"/>
    <mergeCell ref="J57:L57"/>
    <mergeCell ref="J58:L58"/>
    <mergeCell ref="J59:L59"/>
    <mergeCell ref="J60:L60"/>
    <mergeCell ref="B58:E58"/>
    <mergeCell ref="B59:E59"/>
    <mergeCell ref="B63:E63"/>
    <mergeCell ref="B64:E64"/>
    <mergeCell ref="B60:E60"/>
    <mergeCell ref="B61:E61"/>
    <mergeCell ref="B62:E62"/>
    <mergeCell ref="B55:E55"/>
    <mergeCell ref="J55:L55"/>
    <mergeCell ref="B56:E56"/>
    <mergeCell ref="J56:L56"/>
    <mergeCell ref="J63:L63"/>
    <mergeCell ref="J64:L64"/>
    <mergeCell ref="J46:L46"/>
    <mergeCell ref="J47:L47"/>
    <mergeCell ref="J48:L48"/>
    <mergeCell ref="J49:L49"/>
    <mergeCell ref="J61:L61"/>
    <mergeCell ref="J62:L62"/>
    <mergeCell ref="J26:Q26"/>
    <mergeCell ref="J27:Q27"/>
    <mergeCell ref="J44:L44"/>
    <mergeCell ref="J45:L45"/>
    <mergeCell ref="J37:L37"/>
    <mergeCell ref="J38:L38"/>
    <mergeCell ref="J39:L39"/>
    <mergeCell ref="J40:L40"/>
    <mergeCell ref="J41:L41"/>
    <mergeCell ref="J42:L42"/>
    <mergeCell ref="J29:L29"/>
  </mergeCells>
  <conditionalFormatting sqref="P67:P68">
    <cfRule type="expression" dxfId="32" priority="38">
      <formula>$P67&gt;4</formula>
    </cfRule>
  </conditionalFormatting>
  <conditionalFormatting sqref="O67:O68">
    <cfRule type="expression" dxfId="31" priority="36">
      <formula>$O67&gt;4</formula>
    </cfRule>
  </conditionalFormatting>
  <conditionalFormatting sqref="O69">
    <cfRule type="expression" dxfId="30" priority="35">
      <formula>$O69&gt;5</formula>
    </cfRule>
  </conditionalFormatting>
  <conditionalFormatting sqref="P69">
    <cfRule type="expression" dxfId="29" priority="33">
      <formula>$P69&gt;5</formula>
    </cfRule>
  </conditionalFormatting>
  <conditionalFormatting sqref="P70">
    <cfRule type="expression" dxfId="28" priority="32">
      <formula>$P70&gt;4</formula>
    </cfRule>
  </conditionalFormatting>
  <conditionalFormatting sqref="O70">
    <cfRule type="expression" dxfId="27" priority="31">
      <formula>$O70&gt;4</formula>
    </cfRule>
  </conditionalFormatting>
  <conditionalFormatting sqref="O71:P71">
    <cfRule type="expression" dxfId="26" priority="30">
      <formula>$O$71&gt;2</formula>
    </cfRule>
  </conditionalFormatting>
  <conditionalFormatting sqref="M29:M32">
    <cfRule type="expression" dxfId="25" priority="27" stopIfTrue="1">
      <formula>COUNTIF($M$29:$M$32,"x")&gt;2</formula>
    </cfRule>
  </conditionalFormatting>
  <conditionalFormatting sqref="M33:M36">
    <cfRule type="expression" dxfId="24" priority="26">
      <formula>COUNTIF($M$33:$M$36,"x")&gt;2</formula>
    </cfRule>
  </conditionalFormatting>
  <conditionalFormatting sqref="M37:M40">
    <cfRule type="expression" dxfId="23" priority="25">
      <formula>COUNTIF($M$37:$M$40,"x")&gt;2</formula>
    </cfRule>
  </conditionalFormatting>
  <conditionalFormatting sqref="M41:M44">
    <cfRule type="expression" dxfId="22" priority="24">
      <formula>COUNTIF($M$41:$M$44,"x")&gt;2</formula>
    </cfRule>
  </conditionalFormatting>
  <conditionalFormatting sqref="M45:M49">
    <cfRule type="expression" dxfId="21" priority="23">
      <formula>COUNTIF($M$45:$M$49,"x")&gt;2</formula>
    </cfRule>
  </conditionalFormatting>
  <conditionalFormatting sqref="M50:M54">
    <cfRule type="expression" dxfId="20" priority="22">
      <formula>COUNTIF($M$50:$M$54,"x")&gt;2</formula>
    </cfRule>
  </conditionalFormatting>
  <conditionalFormatting sqref="M57:M60">
    <cfRule type="expression" dxfId="19" priority="21">
      <formula>COUNTIF($M$57:$M$60,"x")&gt;2</formula>
    </cfRule>
  </conditionalFormatting>
  <conditionalFormatting sqref="M61:M64">
    <cfRule type="expression" dxfId="18" priority="20">
      <formula>COUNTIF($M$61:$M$64,"x")&gt;2</formula>
    </cfRule>
  </conditionalFormatting>
  <conditionalFormatting sqref="N29:N32">
    <cfRule type="expression" dxfId="17" priority="19">
      <formula>COUNTIF($N$29:$N$32,"x")&gt;1</formula>
    </cfRule>
  </conditionalFormatting>
  <conditionalFormatting sqref="O29:O32">
    <cfRule type="expression" dxfId="16" priority="18">
      <formula>COUNTIF($O$29:$O$32,"x")&gt;1</formula>
    </cfRule>
  </conditionalFormatting>
  <conditionalFormatting sqref="N33:N36">
    <cfRule type="expression" dxfId="15" priority="17">
      <formula>COUNTIF($N$33:$N$36,"x")&gt;1</formula>
    </cfRule>
  </conditionalFormatting>
  <conditionalFormatting sqref="N37:N40">
    <cfRule type="expression" dxfId="14" priority="16">
      <formula>COUNTIF($N$37:$N$40,"x")&gt;1</formula>
    </cfRule>
  </conditionalFormatting>
  <conditionalFormatting sqref="N41:N44">
    <cfRule type="expression" dxfId="13" priority="15">
      <formula>COUNTIF($N$41:$N$44,"x")&gt;1</formula>
    </cfRule>
  </conditionalFormatting>
  <conditionalFormatting sqref="N45:N49">
    <cfRule type="expression" dxfId="12" priority="14">
      <formula>COUNTIF($N$45:$N$49,"x")&gt;1</formula>
    </cfRule>
  </conditionalFormatting>
  <conditionalFormatting sqref="N50:N54">
    <cfRule type="expression" dxfId="11" priority="13">
      <formula>COUNTIF($N$50:$N$54,"x")&gt;1</formula>
    </cfRule>
  </conditionalFormatting>
  <conditionalFormatting sqref="N57:N60">
    <cfRule type="expression" dxfId="10" priority="12">
      <formula>COUNTIF($N$57:$N$60,"x")&gt;1</formula>
    </cfRule>
  </conditionalFormatting>
  <conditionalFormatting sqref="N61:N64">
    <cfRule type="expression" dxfId="9" priority="11">
      <formula>COUNTIF($N$61:$N$64,"x")&gt;1</formula>
    </cfRule>
  </conditionalFormatting>
  <conditionalFormatting sqref="O33:O36">
    <cfRule type="expression" dxfId="8" priority="9">
      <formula>COUNTIF($O$33:$O$36,"x")&gt;1</formula>
    </cfRule>
  </conditionalFormatting>
  <conditionalFormatting sqref="O37:O40">
    <cfRule type="expression" dxfId="7" priority="8">
      <formula>COUNTIF($O$37:$O$40,"x")&gt;1</formula>
    </cfRule>
  </conditionalFormatting>
  <conditionalFormatting sqref="O41:O44">
    <cfRule type="expression" dxfId="6" priority="7">
      <formula>COUNTIF($O$41:$O$44,"x")&gt;1</formula>
    </cfRule>
  </conditionalFormatting>
  <conditionalFormatting sqref="O45:O49">
    <cfRule type="expression" dxfId="5" priority="6">
      <formula>COUNTIF($O$45:$O$49,"x")&gt;1</formula>
    </cfRule>
  </conditionalFormatting>
  <conditionalFormatting sqref="O50:O54">
    <cfRule type="expression" dxfId="4" priority="5">
      <formula>COUNTIF($O$50:$O$54,"x")&gt;1</formula>
    </cfRule>
  </conditionalFormatting>
  <conditionalFormatting sqref="O57:O60">
    <cfRule type="expression" dxfId="3" priority="4">
      <formula>COUNTIF($O$57:$O$60,"x")&gt;1</formula>
    </cfRule>
  </conditionalFormatting>
  <conditionalFormatting sqref="O61:O64">
    <cfRule type="expression" dxfId="2" priority="3">
      <formula>COUNTIF($O$61:$O$64,"x")&gt;1</formula>
    </cfRule>
  </conditionalFormatting>
  <conditionalFormatting sqref="P45:P49">
    <cfRule type="expression" dxfId="1" priority="2">
      <formula>COUNTIF($P$45:$P$49,"x")&gt;1</formula>
    </cfRule>
  </conditionalFormatting>
  <conditionalFormatting sqref="P50:P54">
    <cfRule type="expression" dxfId="0" priority="1">
      <formula>COUNTIF($P$50:$P$54,"x")&gt;1</formula>
    </cfRule>
  </conditionalFormatting>
  <dataValidations count="8">
    <dataValidation type="list" allowBlank="1" showInputMessage="1" showErrorMessage="1" error="Seleccione da Lista" sqref="L8:Q8">
      <formula1>$C$89:$C$93</formula1>
      <formula2>0</formula2>
    </dataValidation>
    <dataValidation type="list" showInputMessage="1" showErrorMessage="1" error="Seleccione da Lista" sqref="F8:J8">
      <formula1>$G$89:$G$118</formula1>
      <formula2>0</formula2>
    </dataValidation>
    <dataValidation allowBlank="1" showInputMessage="1" showErrorMessage="1" error="Seleccione da Lista" sqref="C10:J10">
      <formula1>0</formula1>
      <formula2>0</formula2>
    </dataValidation>
    <dataValidation type="list" allowBlank="1" showInputMessage="1" showErrorMessage="1" error="Seleccione da Lista " sqref="G29:G36">
      <formula1>$A$96:$A$98</formula1>
      <formula2>0</formula2>
    </dataValidation>
    <dataValidation type="list" allowBlank="1" showInputMessage="1" showErrorMessage="1" error="Seleccione da Lista" sqref="G45:G54">
      <formula1>$A$92:$A$93</formula1>
      <formula2>0</formula2>
    </dataValidation>
    <dataValidation type="list" allowBlank="1" showInputMessage="1" showErrorMessage="1" error="Seleccione da Lista " sqref="G37:G44">
      <formula1>$A$94:$A$95</formula1>
    </dataValidation>
    <dataValidation type="list" allowBlank="1" showInputMessage="1" showErrorMessage="1" error="Selecione da Lista" sqref="G57:G64">
      <formula1>$A$89:$A$91</formula1>
    </dataValidation>
    <dataValidation type="list" allowBlank="1" showInputMessage="1" showErrorMessage="1" error="Selecione da Lista" sqref="G55:G56">
      <formula1>$A$89:$A$98</formula1>
    </dataValidation>
  </dataValidations>
  <printOptions horizontalCentered="1" verticalCentered="1"/>
  <pageMargins left="0.35433070866141736" right="0.35433070866141736" top="0.23622047244094491" bottom="0.19685039370078741" header="0.31496062992125984" footer="0.31496062992125984"/>
  <pageSetup paperSize="9" scale="48" firstPageNumber="0" orientation="portrait" horizontalDpi="1200" verticalDpi="12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workbookViewId="0">
      <selection activeCell="S17" sqref="S17"/>
    </sheetView>
  </sheetViews>
  <sheetFormatPr defaultRowHeight="12.75" x14ac:dyDescent="0.2"/>
  <cols>
    <col min="1" max="1" width="14.140625"/>
    <col min="2" max="2" width="18.140625"/>
    <col min="3" max="3" width="23.42578125"/>
    <col min="4" max="4" width="32.5703125" bestFit="1" customWidth="1"/>
    <col min="5" max="5" width="9.42578125" customWidth="1"/>
    <col min="6" max="6" width="8" customWidth="1"/>
    <col min="7" max="8" width="6.5703125"/>
    <col min="9" max="9" width="6"/>
    <col min="10" max="10" width="6.7109375"/>
    <col min="11" max="11" width="6.42578125"/>
    <col min="12" max="12" width="6.7109375"/>
    <col min="13" max="13" width="7.7109375"/>
    <col min="14" max="14" width="7"/>
    <col min="15" max="15" width="9.85546875"/>
    <col min="16" max="1025" width="8.7109375"/>
  </cols>
  <sheetData>
    <row r="1" spans="1:16" s="52" customFormat="1" ht="53.25" customHeight="1" x14ac:dyDescent="0.2"/>
    <row r="2" spans="1:16" s="52" customFormat="1" ht="30" customHeight="1" x14ac:dyDescent="0.2">
      <c r="A2" s="235" t="s">
        <v>123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</row>
    <row r="3" spans="1:16" s="52" customFormat="1" ht="18.75" customHeight="1" x14ac:dyDescent="0.2"/>
    <row r="4" spans="1:16" s="53" customFormat="1" ht="12.75" customHeight="1" x14ac:dyDescent="0.2">
      <c r="A4" s="236" t="s">
        <v>75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</row>
    <row r="5" spans="1:16" s="53" customFormat="1" ht="12.75" customHeight="1" x14ac:dyDescent="0.2">
      <c r="A5" s="236"/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</row>
    <row r="6" spans="1:16" s="53" customFormat="1" ht="18" customHeight="1" x14ac:dyDescent="0.2">
      <c r="A6" s="54"/>
      <c r="B6" s="54"/>
      <c r="C6" s="54"/>
      <c r="D6" s="55" t="s">
        <v>76</v>
      </c>
      <c r="E6" s="55">
        <f t="shared" ref="E6:O6" si="0">SUM(E8:E10)</f>
        <v>0</v>
      </c>
      <c r="F6" s="55">
        <f t="shared" si="0"/>
        <v>0</v>
      </c>
      <c r="G6" s="55">
        <f t="shared" si="0"/>
        <v>0</v>
      </c>
      <c r="H6" s="55">
        <f t="shared" si="0"/>
        <v>0</v>
      </c>
      <c r="I6" s="55">
        <f t="shared" si="0"/>
        <v>0</v>
      </c>
      <c r="J6" s="55">
        <f t="shared" si="0"/>
        <v>0</v>
      </c>
      <c r="K6" s="55">
        <f t="shared" si="0"/>
        <v>0</v>
      </c>
      <c r="L6" s="55">
        <f t="shared" si="0"/>
        <v>0</v>
      </c>
      <c r="M6" s="55">
        <f t="shared" si="0"/>
        <v>0</v>
      </c>
      <c r="N6" s="55">
        <f t="shared" si="0"/>
        <v>0</v>
      </c>
      <c r="O6" s="55">
        <f t="shared" si="0"/>
        <v>0</v>
      </c>
    </row>
    <row r="7" spans="1:16" s="58" customFormat="1" ht="24" x14ac:dyDescent="0.2">
      <c r="A7" s="56" t="s">
        <v>6</v>
      </c>
      <c r="B7" s="56" t="s">
        <v>41</v>
      </c>
      <c r="C7" s="56" t="s">
        <v>77</v>
      </c>
      <c r="D7" s="56" t="s">
        <v>78</v>
      </c>
      <c r="E7" s="56" t="str">
        <f>'Ficha Inscrição'!G20</f>
        <v>Inf A F</v>
      </c>
      <c r="F7" s="56" t="str">
        <f>'Ficha Inscrição'!H20</f>
        <v>Inf A M</v>
      </c>
      <c r="G7" s="56" t="str">
        <f>'Ficha Inscrição'!I20</f>
        <v>Inf B F</v>
      </c>
      <c r="H7" s="56" t="str">
        <f>'Ficha Inscrição'!J20</f>
        <v>Inf B M</v>
      </c>
      <c r="I7" s="56" t="str">
        <f>'Ficha Inscrição'!K20</f>
        <v>Inic F</v>
      </c>
      <c r="J7" s="56" t="str">
        <f>'Ficha Inscrição'!L20</f>
        <v>Inic M</v>
      </c>
      <c r="K7" s="56" t="str">
        <f>'Ficha Inscrição'!M20</f>
        <v>Juv F</v>
      </c>
      <c r="L7" s="56" t="str">
        <f>'Ficha Inscrição'!N20</f>
        <v>Juv M</v>
      </c>
      <c r="M7" s="56" t="str">
        <f>'Ficha Inscrição'!O20</f>
        <v>Total</v>
      </c>
      <c r="N7" s="57" t="s">
        <v>79</v>
      </c>
      <c r="O7" s="57" t="s">
        <v>80</v>
      </c>
    </row>
    <row r="8" spans="1:16" ht="19.5" x14ac:dyDescent="0.2">
      <c r="A8" s="59"/>
      <c r="B8" s="59">
        <f>'Ficha Inscrição'!F8:F8</f>
        <v>0</v>
      </c>
      <c r="C8" s="59">
        <f>'Ficha Inscrição'!C10:C10</f>
        <v>0</v>
      </c>
      <c r="D8" s="108" t="s">
        <v>27</v>
      </c>
      <c r="E8" s="60">
        <f>'Ficha Inscrição'!G21</f>
        <v>0</v>
      </c>
      <c r="F8" s="60">
        <f>'Ficha Inscrição'!H21</f>
        <v>0</v>
      </c>
      <c r="G8" s="60">
        <f>'Ficha Inscrição'!I21</f>
        <v>0</v>
      </c>
      <c r="H8" s="60">
        <f>'Ficha Inscrição'!J21</f>
        <v>0</v>
      </c>
      <c r="I8" s="60">
        <f>'Ficha Inscrição'!K21</f>
        <v>0</v>
      </c>
      <c r="J8" s="60">
        <f>'Ficha Inscrição'!L21</f>
        <v>0</v>
      </c>
      <c r="K8" s="60">
        <f>'Ficha Inscrição'!M21</f>
        <v>0</v>
      </c>
      <c r="L8" s="60">
        <f>'Ficha Inscrição'!N21</f>
        <v>0</v>
      </c>
      <c r="M8" s="60">
        <f>'Ficha Inscrição'!O21</f>
        <v>0</v>
      </c>
      <c r="N8" s="60">
        <f>E8+G8+I8+K8</f>
        <v>0</v>
      </c>
      <c r="O8" s="60">
        <f>F8+H8+J8+L8</f>
        <v>0</v>
      </c>
    </row>
    <row r="9" spans="1:16" ht="15.75" x14ac:dyDescent="0.2">
      <c r="A9" s="59"/>
      <c r="B9" s="59">
        <f>'Ficha Inscrição'!F8:F8</f>
        <v>0</v>
      </c>
      <c r="C9" s="59">
        <f>'Ficha Inscrição'!C10:C10</f>
        <v>0</v>
      </c>
      <c r="D9" s="109" t="s">
        <v>28</v>
      </c>
      <c r="E9" s="60">
        <f>'Ficha Inscrição'!G22</f>
        <v>0</v>
      </c>
      <c r="F9" s="60">
        <f>'Ficha Inscrição'!H22</f>
        <v>0</v>
      </c>
      <c r="G9" s="60">
        <f>'Ficha Inscrição'!I22</f>
        <v>0</v>
      </c>
      <c r="H9" s="60">
        <f>'Ficha Inscrição'!J22</f>
        <v>0</v>
      </c>
      <c r="I9" s="60">
        <f>'Ficha Inscrição'!K22</f>
        <v>0</v>
      </c>
      <c r="J9" s="60">
        <f>'Ficha Inscrição'!L22</f>
        <v>0</v>
      </c>
      <c r="K9" s="60">
        <f>'Ficha Inscrição'!M22</f>
        <v>0</v>
      </c>
      <c r="L9" s="60">
        <f>'Ficha Inscrição'!N22</f>
        <v>0</v>
      </c>
      <c r="M9" s="60">
        <f>'Ficha Inscrição'!O22</f>
        <v>0</v>
      </c>
      <c r="N9" s="60">
        <f>E9+G9+I9+K9</f>
        <v>0</v>
      </c>
      <c r="O9" s="60">
        <f>F9+H9+J9+L9</f>
        <v>0</v>
      </c>
    </row>
    <row r="10" spans="1:16" ht="15.75" x14ac:dyDescent="0.2">
      <c r="A10" s="59"/>
      <c r="B10" s="59">
        <f>'Ficha Inscrição'!F8:F8</f>
        <v>0</v>
      </c>
      <c r="C10" s="59">
        <f>'Ficha Inscrição'!C10:C10</f>
        <v>0</v>
      </c>
      <c r="D10" s="110" t="s">
        <v>29</v>
      </c>
      <c r="E10" s="60">
        <f>'Ficha Inscrição'!G23</f>
        <v>0</v>
      </c>
      <c r="F10" s="60">
        <f>'Ficha Inscrição'!H23</f>
        <v>0</v>
      </c>
      <c r="G10" s="60">
        <f>'Ficha Inscrição'!I23</f>
        <v>0</v>
      </c>
      <c r="H10" s="60">
        <f>'Ficha Inscrição'!J23</f>
        <v>0</v>
      </c>
      <c r="I10" s="60">
        <f>'Ficha Inscrição'!K23</f>
        <v>0</v>
      </c>
      <c r="J10" s="60">
        <f>'Ficha Inscrição'!L23</f>
        <v>0</v>
      </c>
      <c r="K10" s="60">
        <f>'Ficha Inscrição'!M23</f>
        <v>0</v>
      </c>
      <c r="L10" s="60">
        <f>'Ficha Inscrição'!N23</f>
        <v>0</v>
      </c>
      <c r="M10" s="60">
        <f>'Ficha Inscrição'!O23</f>
        <v>0</v>
      </c>
      <c r="N10" s="60">
        <f>E10+G10+I10+K10</f>
        <v>0</v>
      </c>
      <c r="O10" s="60">
        <f>F10+H10+J10+L10</f>
        <v>0</v>
      </c>
    </row>
    <row r="11" spans="1:16" ht="15.75" x14ac:dyDescent="0.2">
      <c r="A11" s="59"/>
      <c r="B11" s="59">
        <f>'Ficha Inscrição'!F8:F8</f>
        <v>0</v>
      </c>
      <c r="C11" s="59">
        <f>'Ficha Inscrição'!C10:C10</f>
        <v>0</v>
      </c>
      <c r="D11" s="111" t="s">
        <v>30</v>
      </c>
      <c r="E11" s="60">
        <f>'Ficha Inscrição'!G24</f>
        <v>0</v>
      </c>
      <c r="F11" s="60">
        <f>'Ficha Inscrição'!H24</f>
        <v>0</v>
      </c>
      <c r="G11" s="60">
        <f>'Ficha Inscrição'!I24</f>
        <v>0</v>
      </c>
      <c r="H11" s="60">
        <f>'Ficha Inscrição'!J24</f>
        <v>0</v>
      </c>
      <c r="I11" s="60">
        <f>'Ficha Inscrição'!K24</f>
        <v>0</v>
      </c>
      <c r="J11" s="60">
        <f>'Ficha Inscrição'!L24</f>
        <v>0</v>
      </c>
      <c r="K11" s="60">
        <f>'Ficha Inscrição'!M24</f>
        <v>0</v>
      </c>
      <c r="L11" s="60">
        <f>'Ficha Inscrição'!N24</f>
        <v>0</v>
      </c>
      <c r="M11" s="60">
        <f>'Ficha Inscrição'!O24</f>
        <v>0</v>
      </c>
      <c r="N11" s="60">
        <f>E11+G11+I11+K11</f>
        <v>0</v>
      </c>
      <c r="O11" s="60">
        <f>F11+H11+J11+L11</f>
        <v>0</v>
      </c>
    </row>
    <row r="12" spans="1:16" s="53" customFormat="1" ht="15.75" x14ac:dyDescent="0.2">
      <c r="A12" s="59"/>
      <c r="B12" s="59">
        <f>'Ficha Inscrição'!F8:F8</f>
        <v>0</v>
      </c>
      <c r="C12" s="59">
        <f>'Ficha Inscrição'!C10:C10</f>
        <v>0</v>
      </c>
      <c r="D12" s="111" t="s">
        <v>105</v>
      </c>
      <c r="E12" s="60">
        <f>'Ficha Inscrição'!G25</f>
        <v>0</v>
      </c>
      <c r="F12" s="60">
        <f>'Ficha Inscrição'!H25</f>
        <v>0</v>
      </c>
      <c r="G12" s="60">
        <f>'Ficha Inscrição'!I25</f>
        <v>0</v>
      </c>
      <c r="H12" s="60">
        <f>'Ficha Inscrição'!J25</f>
        <v>0</v>
      </c>
      <c r="I12" s="60">
        <f>'Ficha Inscrição'!K25</f>
        <v>0</v>
      </c>
      <c r="J12" s="60">
        <f>'Ficha Inscrição'!L25</f>
        <v>0</v>
      </c>
      <c r="K12" s="60">
        <f>'Ficha Inscrição'!M25</f>
        <v>0</v>
      </c>
      <c r="L12" s="60">
        <f>'Ficha Inscrição'!N25</f>
        <v>0</v>
      </c>
      <c r="M12" s="60">
        <f>'Ficha Inscrição'!O25</f>
        <v>0</v>
      </c>
      <c r="N12" s="60">
        <f>E12+G12+I12+K12</f>
        <v>0</v>
      </c>
      <c r="O12" s="60">
        <f>F12+H12+J12+L12</f>
        <v>0</v>
      </c>
    </row>
    <row r="13" spans="1:16" s="53" customFormat="1" x14ac:dyDescent="0.2">
      <c r="A13" s="62"/>
      <c r="B13" s="62"/>
      <c r="C13" s="62"/>
      <c r="D13" s="113"/>
      <c r="E13" s="113"/>
      <c r="F13" s="113"/>
      <c r="G13" s="113"/>
      <c r="H13" s="113"/>
      <c r="I13" s="113"/>
      <c r="J13" s="113"/>
      <c r="K13" s="113"/>
      <c r="L13" s="113"/>
      <c r="M13" s="62"/>
      <c r="N13" s="62"/>
      <c r="O13" s="62"/>
      <c r="P13" s="62"/>
    </row>
    <row r="14" spans="1:16" s="53" customFormat="1" x14ac:dyDescent="0.2">
      <c r="A14" s="62"/>
      <c r="B14" s="62"/>
      <c r="C14" s="62"/>
      <c r="D14" s="114"/>
      <c r="E14" s="115"/>
      <c r="F14" s="116"/>
      <c r="G14" s="116"/>
      <c r="H14" s="117"/>
      <c r="I14" s="117"/>
      <c r="J14" s="117"/>
      <c r="K14" s="114"/>
      <c r="L14" s="116"/>
      <c r="M14" s="62"/>
      <c r="N14" s="62"/>
      <c r="O14" s="62"/>
      <c r="P14" s="62"/>
    </row>
    <row r="15" spans="1:16" s="53" customFormat="1" x14ac:dyDescent="0.2">
      <c r="A15" s="62"/>
      <c r="B15" s="62"/>
      <c r="C15" s="62"/>
      <c r="D15" s="114"/>
      <c r="E15" s="115"/>
      <c r="F15" s="116"/>
      <c r="G15" s="118"/>
      <c r="H15" s="119"/>
      <c r="I15" s="119"/>
      <c r="J15" s="119"/>
      <c r="K15" s="120"/>
      <c r="L15" s="118"/>
      <c r="M15" s="62"/>
      <c r="N15" s="62"/>
      <c r="O15" s="62"/>
      <c r="P15" s="62"/>
    </row>
    <row r="16" spans="1:16" s="53" customFormat="1" ht="19.5" x14ac:dyDescent="0.2">
      <c r="A16" s="62"/>
      <c r="B16" s="62"/>
      <c r="C16" s="62"/>
      <c r="D16" s="114"/>
      <c r="E16" s="115"/>
      <c r="F16" s="116"/>
      <c r="G16" s="118"/>
      <c r="H16" s="237"/>
      <c r="I16" s="237"/>
      <c r="J16" s="237"/>
      <c r="K16" s="120"/>
      <c r="L16" s="118"/>
      <c r="M16" s="62"/>
      <c r="N16" s="62"/>
      <c r="O16" s="62"/>
      <c r="P16" s="62"/>
    </row>
    <row r="17" spans="1:16" s="53" customFormat="1" ht="15.75" x14ac:dyDescent="0.2">
      <c r="A17" s="62"/>
      <c r="B17" s="62"/>
      <c r="C17" s="62"/>
      <c r="D17" s="114"/>
      <c r="E17" s="115"/>
      <c r="F17" s="116"/>
      <c r="G17" s="118"/>
      <c r="H17" s="234"/>
      <c r="I17" s="234"/>
      <c r="J17" s="234"/>
      <c r="K17" s="120"/>
      <c r="L17" s="118"/>
      <c r="M17" s="62"/>
      <c r="N17" s="62"/>
      <c r="O17" s="62"/>
      <c r="P17" s="62"/>
    </row>
    <row r="18" spans="1:16" s="53" customFormat="1" ht="15.75" x14ac:dyDescent="0.2">
      <c r="A18" s="62"/>
      <c r="B18" s="62"/>
      <c r="C18" s="62"/>
      <c r="D18" s="114"/>
      <c r="E18" s="115"/>
      <c r="F18" s="116"/>
      <c r="G18" s="118"/>
      <c r="H18" s="234"/>
      <c r="I18" s="234"/>
      <c r="J18" s="234"/>
      <c r="K18" s="120"/>
      <c r="L18" s="118"/>
      <c r="M18" s="62"/>
      <c r="N18" s="62"/>
      <c r="O18" s="62"/>
      <c r="P18" s="62"/>
    </row>
    <row r="19" spans="1:16" s="53" customFormat="1" ht="15.75" x14ac:dyDescent="0.2">
      <c r="A19" s="62"/>
      <c r="B19" s="62"/>
      <c r="C19" s="62"/>
      <c r="D19" s="114"/>
      <c r="E19" s="115"/>
      <c r="F19" s="116"/>
      <c r="G19" s="118"/>
      <c r="H19" s="234"/>
      <c r="I19" s="234"/>
      <c r="J19" s="234"/>
      <c r="K19" s="120"/>
      <c r="L19" s="118"/>
      <c r="M19" s="62"/>
      <c r="N19" s="62"/>
      <c r="O19" s="62"/>
      <c r="P19" s="62"/>
    </row>
    <row r="20" spans="1:16" s="53" customFormat="1" ht="15.75" x14ac:dyDescent="0.2">
      <c r="A20" s="62"/>
      <c r="B20" s="62"/>
      <c r="C20" s="62"/>
      <c r="D20" s="114"/>
      <c r="E20" s="115"/>
      <c r="F20" s="116"/>
      <c r="G20" s="118"/>
      <c r="H20" s="234"/>
      <c r="I20" s="234"/>
      <c r="J20" s="234"/>
      <c r="K20" s="120"/>
      <c r="L20" s="118"/>
      <c r="M20" s="62"/>
      <c r="N20" s="62"/>
      <c r="O20" s="62"/>
      <c r="P20" s="62"/>
    </row>
    <row r="21" spans="1:16" s="53" customFormat="1" x14ac:dyDescent="0.2">
      <c r="A21" s="62"/>
      <c r="B21" s="62"/>
      <c r="C21" s="62"/>
      <c r="D21" s="114"/>
      <c r="E21" s="115"/>
      <c r="F21" s="116"/>
      <c r="G21" s="118"/>
      <c r="H21" s="119"/>
      <c r="I21" s="119"/>
      <c r="J21" s="119"/>
      <c r="K21" s="120"/>
      <c r="L21" s="118"/>
      <c r="M21" s="62"/>
      <c r="N21" s="62"/>
      <c r="O21" s="62"/>
      <c r="P21" s="62"/>
    </row>
    <row r="22" spans="1:16" s="53" customFormat="1" x14ac:dyDescent="0.2">
      <c r="A22" s="62"/>
      <c r="B22" s="62"/>
      <c r="C22" s="62"/>
      <c r="D22" s="114"/>
      <c r="E22" s="115"/>
      <c r="F22" s="116"/>
      <c r="G22" s="119"/>
      <c r="H22" s="119"/>
      <c r="I22" s="119"/>
      <c r="J22" s="119"/>
      <c r="K22" s="120"/>
      <c r="L22" s="118"/>
      <c r="M22" s="62"/>
      <c r="N22" s="62"/>
      <c r="O22" s="62"/>
      <c r="P22" s="62"/>
    </row>
    <row r="23" spans="1:16" s="53" customFormat="1" x14ac:dyDescent="0.2">
      <c r="A23" s="62"/>
      <c r="B23" s="62"/>
      <c r="C23" s="62"/>
      <c r="D23" s="114"/>
      <c r="E23" s="115"/>
      <c r="F23" s="116"/>
      <c r="G23" s="118"/>
      <c r="H23" s="119"/>
      <c r="I23" s="119"/>
      <c r="J23" s="119"/>
      <c r="K23" s="120"/>
      <c r="L23" s="118"/>
      <c r="M23" s="62"/>
      <c r="N23" s="62"/>
      <c r="O23" s="62"/>
      <c r="P23" s="62"/>
    </row>
  </sheetData>
  <mergeCells count="7">
    <mergeCell ref="H19:J19"/>
    <mergeCell ref="H20:J20"/>
    <mergeCell ref="A2:O2"/>
    <mergeCell ref="A4:O5"/>
    <mergeCell ref="H16:J16"/>
    <mergeCell ref="H17:J17"/>
    <mergeCell ref="H18:J18"/>
  </mergeCells>
  <pageMargins left="0.209722222222222" right="0.25972222222222202" top="0.27013888888888898" bottom="0.29027777777777802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0"/>
  <sheetViews>
    <sheetView showZeros="0" workbookViewId="0">
      <selection activeCell="B17" sqref="B17"/>
    </sheetView>
  </sheetViews>
  <sheetFormatPr defaultRowHeight="12.75" x14ac:dyDescent="0.2"/>
  <cols>
    <col min="1" max="1" width="8.7109375"/>
    <col min="2" max="2" width="16" customWidth="1"/>
    <col min="3" max="3" width="30" customWidth="1"/>
    <col min="4" max="4" width="10.85546875" bestFit="1" customWidth="1"/>
    <col min="5" max="5" width="26.85546875"/>
    <col min="6" max="6" width="5.28515625" customWidth="1"/>
    <col min="7" max="7" width="6.5703125" customWidth="1"/>
    <col min="8" max="8" width="6.140625" customWidth="1"/>
    <col min="9" max="9" width="8.85546875" customWidth="1"/>
    <col min="10" max="10" width="5.5703125" customWidth="1"/>
    <col min="11" max="11" width="9.42578125" customWidth="1"/>
    <col min="12" max="12" width="8.7109375" customWidth="1"/>
    <col min="13" max="13" width="0" hidden="1" customWidth="1"/>
    <col min="14" max="14" width="17" hidden="1" customWidth="1"/>
    <col min="15" max="1025" width="8.7109375"/>
  </cols>
  <sheetData>
    <row r="1" spans="1:33" s="52" customFormat="1" ht="53.25" customHeight="1" x14ac:dyDescent="0.2"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</row>
    <row r="2" spans="1:33" s="52" customFormat="1" ht="30" customHeight="1" x14ac:dyDescent="0.2">
      <c r="A2" s="238" t="s">
        <v>123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</row>
    <row r="3" spans="1:33" s="53" customFormat="1" ht="12.75" customHeight="1" x14ac:dyDescent="0.2">
      <c r="A3" s="239" t="s">
        <v>81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</row>
    <row r="4" spans="1:33" s="53" customFormat="1" ht="12.75" customHeight="1" x14ac:dyDescent="0.2">
      <c r="A4" s="239"/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</row>
    <row r="5" spans="1:33" s="53" customFormat="1" ht="17.25" customHeight="1" x14ac:dyDescent="0.2">
      <c r="A5" s="54"/>
      <c r="B5" s="63"/>
      <c r="C5" s="54"/>
      <c r="D5" s="54"/>
      <c r="E5" s="54"/>
      <c r="F5" s="54"/>
      <c r="G5" s="54"/>
      <c r="H5" s="54"/>
      <c r="I5" s="54"/>
      <c r="J5" s="54"/>
      <c r="K5" s="54"/>
      <c r="L5" s="64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</row>
    <row r="6" spans="1:33" ht="42" customHeight="1" x14ac:dyDescent="0.2">
      <c r="A6" s="145" t="s">
        <v>6</v>
      </c>
      <c r="B6" s="145" t="s">
        <v>41</v>
      </c>
      <c r="C6" s="145" t="s">
        <v>77</v>
      </c>
      <c r="D6" s="145" t="s">
        <v>78</v>
      </c>
      <c r="E6" s="145" t="s">
        <v>10</v>
      </c>
      <c r="F6" s="146" t="s">
        <v>82</v>
      </c>
      <c r="G6" s="145" t="s">
        <v>83</v>
      </c>
      <c r="H6" s="145" t="s">
        <v>31</v>
      </c>
      <c r="I6" s="146" t="s">
        <v>84</v>
      </c>
      <c r="J6" s="145" t="s">
        <v>85</v>
      </c>
      <c r="K6" s="146" t="s">
        <v>32</v>
      </c>
      <c r="L6" s="146" t="s">
        <v>33</v>
      </c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152" customFormat="1" ht="20.100000000000001" customHeight="1" x14ac:dyDescent="0.2">
      <c r="A7" s="155"/>
      <c r="B7" s="156">
        <f>'Ficha Inscrição'!$F$8</f>
        <v>0</v>
      </c>
      <c r="C7" s="157" t="str">
        <f>IF(ISERROR(INDEX(Escolas,MATCH($N7,Corrida,0))),"",(INDEX(Escolas,MATCH($N7,Corrida,0))))</f>
        <v/>
      </c>
      <c r="D7" s="158" t="s">
        <v>114</v>
      </c>
      <c r="E7" s="157" t="str">
        <f>IF(ISERROR(INDEX(Nomes,MATCH($N7,Corrida,0))),"",(INDEX(Nomes,MATCH($N7,Corrida,0))))</f>
        <v/>
      </c>
      <c r="F7" s="158" t="str">
        <f>IF(ISERROR(INDEX(Anos,MATCH($N7,Corrida,0))),"",(INDEX(Anos,MATCH($N7,Corrida,0))))</f>
        <v/>
      </c>
      <c r="G7" s="155" t="s">
        <v>115</v>
      </c>
      <c r="H7" s="159" t="s">
        <v>86</v>
      </c>
      <c r="I7" s="160"/>
      <c r="J7" s="161"/>
      <c r="K7" s="162"/>
      <c r="L7" s="162"/>
      <c r="M7" s="150">
        <v>1</v>
      </c>
      <c r="N7" s="151" t="str">
        <f>D7&amp;G7&amp;H7&amp;M7</f>
        <v>CorridaInf AF1</v>
      </c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</row>
    <row r="8" spans="1:33" s="152" customFormat="1" ht="20.100000000000001" customHeight="1" x14ac:dyDescent="0.2">
      <c r="A8" s="155"/>
      <c r="B8" s="156">
        <f>'Ficha Inscrição'!$F$8</f>
        <v>0</v>
      </c>
      <c r="C8" s="157" t="str">
        <f>IF(ISERROR(INDEX(Escolas,MATCH($N8,Corrida,0))),"",(INDEX(Escolas,MATCH($N8,Corrida,0))))</f>
        <v/>
      </c>
      <c r="D8" s="158" t="s">
        <v>114</v>
      </c>
      <c r="E8" s="157" t="str">
        <f>IF(ISERROR(INDEX(Nomes,MATCH($N8,Corrida,0))),"",(INDEX(Nomes,MATCH($N8,Corrida,0))))</f>
        <v/>
      </c>
      <c r="F8" s="158" t="str">
        <f>IF(ISERROR(INDEX(Anos,MATCH($N8,Corrida,0))),"",(INDEX(Anos,MATCH($N8,Corrida,0))))</f>
        <v/>
      </c>
      <c r="G8" s="155" t="s">
        <v>115</v>
      </c>
      <c r="H8" s="159" t="s">
        <v>86</v>
      </c>
      <c r="I8" s="160"/>
      <c r="J8" s="161"/>
      <c r="K8" s="162"/>
      <c r="L8" s="162"/>
      <c r="M8" s="151">
        <v>2</v>
      </c>
      <c r="N8" s="151" t="str">
        <f t="shared" ref="N8:N42" si="0">D8&amp;G8&amp;H8&amp;M8</f>
        <v>CorridaInf AF2</v>
      </c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</row>
    <row r="9" spans="1:33" s="152" customFormat="1" ht="20.100000000000001" customHeight="1" x14ac:dyDescent="0.2">
      <c r="A9" s="155"/>
      <c r="B9" s="156">
        <f>'Ficha Inscrição'!$F$8</f>
        <v>0</v>
      </c>
      <c r="C9" s="157" t="str">
        <f>IF(ISERROR(INDEX(Escolas,MATCH($N9,Salto,0))),"",(INDEX(Escolas,MATCH($N9,Salto,0))))</f>
        <v/>
      </c>
      <c r="D9" s="158" t="s">
        <v>117</v>
      </c>
      <c r="E9" s="157" t="str">
        <f>IF(ISERROR(INDEX(Nomes,MATCH($N9,Salto,0))),"",(INDEX(Nomes,MATCH($N9,Salto,0))))</f>
        <v/>
      </c>
      <c r="F9" s="158" t="str">
        <f>IF(ISERROR(INDEX(Anos,MATCH($N9,Salto,0))),"",(INDEX(Anos,MATCH($N9,Salto,0))))</f>
        <v/>
      </c>
      <c r="G9" s="155" t="s">
        <v>115</v>
      </c>
      <c r="H9" s="159" t="s">
        <v>86</v>
      </c>
      <c r="I9" s="160"/>
      <c r="J9" s="161"/>
      <c r="K9" s="162"/>
      <c r="L9" s="162"/>
      <c r="M9" s="151">
        <v>1</v>
      </c>
      <c r="N9" s="151" t="str">
        <f t="shared" si="0"/>
        <v>SaltoInf AF1</v>
      </c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</row>
    <row r="10" spans="1:33" s="152" customFormat="1" ht="20.100000000000001" customHeight="1" x14ac:dyDescent="0.2">
      <c r="A10" s="155"/>
      <c r="B10" s="156">
        <f>'Ficha Inscrição'!$F$8</f>
        <v>0</v>
      </c>
      <c r="C10" s="157" t="str">
        <f>IF(ISERROR(INDEX(Escolas,MATCH($N10,km,0))),"",(INDEX(Escolas,MATCH($N10,km,0))))</f>
        <v/>
      </c>
      <c r="D10" s="158" t="s">
        <v>118</v>
      </c>
      <c r="E10" s="157" t="str">
        <f>IF(ISERROR(INDEX(Nomes,MATCH($N10,km,0))),"",(INDEX(Nomes,MATCH($N10,km,0))))</f>
        <v/>
      </c>
      <c r="F10" s="158" t="str">
        <f>IF(ISERROR(INDEX(Anos,MATCH($N10,km,0))),"",(INDEX(Anos,MATCH($N10,km,0))))</f>
        <v/>
      </c>
      <c r="G10" s="155" t="s">
        <v>115</v>
      </c>
      <c r="H10" s="159" t="s">
        <v>86</v>
      </c>
      <c r="I10" s="160"/>
      <c r="J10" s="161"/>
      <c r="K10" s="162"/>
      <c r="L10" s="162"/>
      <c r="M10" s="151">
        <v>1</v>
      </c>
      <c r="N10" s="151" t="str">
        <f t="shared" si="0"/>
        <v>kmInf AF1</v>
      </c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</row>
    <row r="11" spans="1:33" s="152" customFormat="1" ht="20.100000000000001" customHeight="1" x14ac:dyDescent="0.2">
      <c r="A11" s="163"/>
      <c r="B11" s="164">
        <f>'Ficha Inscrição'!$F$8</f>
        <v>0</v>
      </c>
      <c r="C11" s="165" t="str">
        <f>IF(ISERROR(INDEX(Escolas,MATCH($N11,Corrida,0))),"",(INDEX(Escolas,MATCH($N11,Corrida,0))))</f>
        <v/>
      </c>
      <c r="D11" s="166" t="s">
        <v>114</v>
      </c>
      <c r="E11" s="165" t="str">
        <f>IF(ISERROR(INDEX(Nomes,MATCH($N11,Corrida,0))),"",(INDEX(Nomes,MATCH($N11,Corrida,0))))</f>
        <v/>
      </c>
      <c r="F11" s="166" t="str">
        <f>IF(ISERROR(INDEX(Anos,MATCH($N11,Corrida,0))),"",(INDEX(Anos,MATCH($N11,Corrida,0))))</f>
        <v/>
      </c>
      <c r="G11" s="163" t="s">
        <v>115</v>
      </c>
      <c r="H11" s="167" t="s">
        <v>87</v>
      </c>
      <c r="I11" s="160"/>
      <c r="J11" s="161"/>
      <c r="K11" s="162"/>
      <c r="L11" s="162"/>
      <c r="M11" s="150">
        <v>1</v>
      </c>
      <c r="N11" s="151" t="str">
        <f t="shared" si="0"/>
        <v>CorridaInf AM1</v>
      </c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</row>
    <row r="12" spans="1:33" s="152" customFormat="1" ht="20.100000000000001" customHeight="1" x14ac:dyDescent="0.2">
      <c r="A12" s="163"/>
      <c r="B12" s="164">
        <f>'Ficha Inscrição'!$F$8</f>
        <v>0</v>
      </c>
      <c r="C12" s="165" t="str">
        <f>IF(ISERROR(INDEX(Escolas,MATCH($N12,Corrida,0))),"",(INDEX(Escolas,MATCH($N12,Corrida,0))))</f>
        <v/>
      </c>
      <c r="D12" s="166" t="s">
        <v>114</v>
      </c>
      <c r="E12" s="165" t="str">
        <f>IF(ISERROR(INDEX(Nomes,MATCH($N12,Corrida,0))),"",(INDEX(Nomes,MATCH($N12,Corrida,0))))</f>
        <v/>
      </c>
      <c r="F12" s="166" t="str">
        <f>IF(ISERROR(INDEX(Anos,MATCH($N12,Corrida,0))),"",(INDEX(Anos,MATCH($N12,Corrida,0))))</f>
        <v/>
      </c>
      <c r="G12" s="163" t="s">
        <v>115</v>
      </c>
      <c r="H12" s="167" t="s">
        <v>87</v>
      </c>
      <c r="I12" s="160"/>
      <c r="J12" s="161"/>
      <c r="K12" s="162"/>
      <c r="L12" s="162"/>
      <c r="M12" s="151">
        <v>2</v>
      </c>
      <c r="N12" s="151" t="str">
        <f t="shared" si="0"/>
        <v>CorridaInf AM2</v>
      </c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</row>
    <row r="13" spans="1:33" s="152" customFormat="1" ht="20.100000000000001" customHeight="1" x14ac:dyDescent="0.2">
      <c r="A13" s="163"/>
      <c r="B13" s="164">
        <f>'Ficha Inscrição'!$F$8</f>
        <v>0</v>
      </c>
      <c r="C13" s="165" t="str">
        <f>IF(ISERROR(INDEX(Escolas,MATCH($N13,Salto,0))),"",(INDEX(Escolas,MATCH($N13,Salto,0))))</f>
        <v/>
      </c>
      <c r="D13" s="166" t="s">
        <v>117</v>
      </c>
      <c r="E13" s="165" t="str">
        <f>IF(ISERROR(INDEX(Nomes,MATCH($N13,Salto,0))),"",(INDEX(Nomes,MATCH($N13,Salto,0))))</f>
        <v/>
      </c>
      <c r="F13" s="166" t="str">
        <f>IF(ISERROR(INDEX(Anos,MATCH($N13,Salto,0))),"",(INDEX(Anos,MATCH($N13,Salto,0))))</f>
        <v/>
      </c>
      <c r="G13" s="163" t="s">
        <v>115</v>
      </c>
      <c r="H13" s="167" t="s">
        <v>87</v>
      </c>
      <c r="I13" s="160"/>
      <c r="J13" s="161"/>
      <c r="K13" s="162"/>
      <c r="L13" s="162"/>
      <c r="M13" s="151">
        <v>1</v>
      </c>
      <c r="N13" s="151" t="str">
        <f t="shared" si="0"/>
        <v>SaltoInf AM1</v>
      </c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</row>
    <row r="14" spans="1:33" s="152" customFormat="1" ht="20.100000000000001" customHeight="1" x14ac:dyDescent="0.2">
      <c r="A14" s="163"/>
      <c r="B14" s="164">
        <f>'Ficha Inscrição'!$F$8</f>
        <v>0</v>
      </c>
      <c r="C14" s="165" t="str">
        <f>IF(ISERROR(INDEX(Escolas,MATCH($N14,km,0))),"",(INDEX(Escolas,MATCH($N14,km,0))))</f>
        <v/>
      </c>
      <c r="D14" s="166" t="s">
        <v>118</v>
      </c>
      <c r="E14" s="165" t="str">
        <f>IF(ISERROR(INDEX(Nomes,MATCH($N14,km,0))),"",(INDEX(Nomes,MATCH($N14,km,0))))</f>
        <v/>
      </c>
      <c r="F14" s="166" t="str">
        <f>IF(ISERROR(INDEX(Anos,MATCH($N14,km,0))),"",(INDEX(Anos,MATCH($N14,km,0))))</f>
        <v/>
      </c>
      <c r="G14" s="163" t="s">
        <v>115</v>
      </c>
      <c r="H14" s="167" t="s">
        <v>87</v>
      </c>
      <c r="I14" s="160"/>
      <c r="J14" s="161"/>
      <c r="K14" s="162"/>
      <c r="L14" s="162"/>
      <c r="M14" s="151">
        <v>1</v>
      </c>
      <c r="N14" s="151" t="str">
        <f t="shared" si="0"/>
        <v>kmInf AM1</v>
      </c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</row>
    <row r="15" spans="1:33" s="152" customFormat="1" ht="20.100000000000001" customHeight="1" x14ac:dyDescent="0.2">
      <c r="A15" s="155"/>
      <c r="B15" s="156">
        <f>'Ficha Inscrição'!$F$8</f>
        <v>0</v>
      </c>
      <c r="C15" s="157" t="str">
        <f>IF(ISERROR(INDEX(Escolas,MATCH($N15,Corrida,0))),"",(INDEX(Escolas,MATCH($N15,Corrida,0))))</f>
        <v/>
      </c>
      <c r="D15" s="158" t="s">
        <v>114</v>
      </c>
      <c r="E15" s="157" t="str">
        <f>IF(ISERROR(INDEX(Nomes,MATCH($N15,Corrida,0))),"",(INDEX(Nomes,MATCH($N15,Corrida,0))))</f>
        <v/>
      </c>
      <c r="F15" s="158" t="str">
        <f>IF(ISERROR(INDEX(Anos,MATCH($N15,Corrida,0))),"",(INDEX(Anos,MATCH($N15,Corrida,0))))</f>
        <v/>
      </c>
      <c r="G15" s="155" t="s">
        <v>116</v>
      </c>
      <c r="H15" s="159" t="s">
        <v>86</v>
      </c>
      <c r="I15" s="160"/>
      <c r="J15" s="161"/>
      <c r="K15" s="162"/>
      <c r="L15" s="162"/>
      <c r="M15" s="150">
        <v>1</v>
      </c>
      <c r="N15" s="151" t="str">
        <f t="shared" si="0"/>
        <v>CorridaInf BF1</v>
      </c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</row>
    <row r="16" spans="1:33" s="152" customFormat="1" ht="20.100000000000001" customHeight="1" x14ac:dyDescent="0.2">
      <c r="A16" s="155"/>
      <c r="B16" s="156">
        <f>'Ficha Inscrição'!$F$8</f>
        <v>0</v>
      </c>
      <c r="C16" s="157" t="str">
        <f>IF(ISERROR(INDEX(Escolas,MATCH($N16,Corrida,0))),"",(INDEX(Escolas,MATCH($N16,Corrida,0))))</f>
        <v/>
      </c>
      <c r="D16" s="158" t="s">
        <v>114</v>
      </c>
      <c r="E16" s="157" t="str">
        <f>IF(ISERROR(INDEX(Nomes,MATCH($N16,Corrida,0))),"",(INDEX(Nomes,MATCH($N16,Corrida,0))))</f>
        <v/>
      </c>
      <c r="F16" s="158" t="str">
        <f>IF(ISERROR(INDEX(Anos,MATCH($N16,Corrida,0))),"",(INDEX(Anos,MATCH($N16,Corrida,0))))</f>
        <v/>
      </c>
      <c r="G16" s="155" t="s">
        <v>116</v>
      </c>
      <c r="H16" s="159" t="s">
        <v>86</v>
      </c>
      <c r="I16" s="160"/>
      <c r="J16" s="161"/>
      <c r="K16" s="162"/>
      <c r="L16" s="162"/>
      <c r="M16" s="151">
        <v>2</v>
      </c>
      <c r="N16" s="151" t="str">
        <f t="shared" si="0"/>
        <v>CorridaInf BF2</v>
      </c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</row>
    <row r="17" spans="1:33" s="152" customFormat="1" ht="20.100000000000001" customHeight="1" x14ac:dyDescent="0.2">
      <c r="A17" s="155"/>
      <c r="B17" s="156">
        <f>'Ficha Inscrição'!$F$8</f>
        <v>0</v>
      </c>
      <c r="C17" s="157" t="str">
        <f>IF(ISERROR(INDEX(Escolas,MATCH($N17,Salto,0))),"",(INDEX(Escolas,MATCH($N17,Salto,0))))</f>
        <v/>
      </c>
      <c r="D17" s="158" t="s">
        <v>117</v>
      </c>
      <c r="E17" s="157" t="str">
        <f>IF(ISERROR(INDEX(Nomes,MATCH($N17,Salto,0))),"",(INDEX(Nomes,MATCH($N17,Salto,0))))</f>
        <v/>
      </c>
      <c r="F17" s="158" t="str">
        <f>IF(ISERROR(INDEX(Anos,MATCH($N17,Salto,0))),"",(INDEX(Anos,MATCH($N17,Salto,0))))</f>
        <v/>
      </c>
      <c r="G17" s="155" t="s">
        <v>116</v>
      </c>
      <c r="H17" s="159" t="s">
        <v>86</v>
      </c>
      <c r="I17" s="160"/>
      <c r="J17" s="161"/>
      <c r="K17" s="162"/>
      <c r="L17" s="162"/>
      <c r="M17" s="151">
        <v>1</v>
      </c>
      <c r="N17" s="151" t="str">
        <f t="shared" si="0"/>
        <v>SaltoInf BF1</v>
      </c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</row>
    <row r="18" spans="1:33" s="152" customFormat="1" ht="20.100000000000001" customHeight="1" x14ac:dyDescent="0.2">
      <c r="A18" s="155"/>
      <c r="B18" s="156">
        <f>'Ficha Inscrição'!$F$8</f>
        <v>0</v>
      </c>
      <c r="C18" s="157" t="str">
        <f>IF(ISERROR(INDEX(Escolas,MATCH($N18,km,0))),"",(INDEX(Escolas,MATCH($N18,km,0))))</f>
        <v/>
      </c>
      <c r="D18" s="158" t="s">
        <v>118</v>
      </c>
      <c r="E18" s="157" t="str">
        <f>IF(ISERROR(INDEX(Nomes,MATCH($N18,km,0))),"",(INDEX(Nomes,MATCH($N18,km,0))))</f>
        <v/>
      </c>
      <c r="F18" s="158" t="str">
        <f>IF(ISERROR(INDEX(Anos,MATCH($N18,km,0))),"",(INDEX(Anos,MATCH($N18,km,0))))</f>
        <v/>
      </c>
      <c r="G18" s="155" t="s">
        <v>116</v>
      </c>
      <c r="H18" s="159" t="s">
        <v>86</v>
      </c>
      <c r="I18" s="160"/>
      <c r="J18" s="161"/>
      <c r="K18" s="162"/>
      <c r="L18" s="162"/>
      <c r="M18" s="151">
        <v>1</v>
      </c>
      <c r="N18" s="151" t="str">
        <f t="shared" si="0"/>
        <v>kmInf BF1</v>
      </c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</row>
    <row r="19" spans="1:33" s="152" customFormat="1" ht="20.100000000000001" customHeight="1" x14ac:dyDescent="0.2">
      <c r="A19" s="163"/>
      <c r="B19" s="164">
        <f>'Ficha Inscrição'!$F$8</f>
        <v>0</v>
      </c>
      <c r="C19" s="165" t="str">
        <f>IF(ISERROR(INDEX(Escolas,MATCH($N19,Corrida,0))),"",(INDEX(Escolas,MATCH($N19,Corrida,0))))</f>
        <v/>
      </c>
      <c r="D19" s="166" t="s">
        <v>114</v>
      </c>
      <c r="E19" s="165" t="str">
        <f>IF(ISERROR(INDEX(Nomes,MATCH($N19,Corrida,0))),"",(INDEX(Nomes,MATCH($N19,Corrida,0))))</f>
        <v/>
      </c>
      <c r="F19" s="166" t="str">
        <f>IF(ISERROR(INDEX(Anos,MATCH($N19,Corrida,0))),"",(INDEX(Anos,MATCH($N19,Corrida,0))))</f>
        <v/>
      </c>
      <c r="G19" s="163" t="s">
        <v>116</v>
      </c>
      <c r="H19" s="167" t="s">
        <v>87</v>
      </c>
      <c r="I19" s="160"/>
      <c r="J19" s="161"/>
      <c r="K19" s="162"/>
      <c r="L19" s="162"/>
      <c r="M19" s="150">
        <v>1</v>
      </c>
      <c r="N19" s="151" t="str">
        <f t="shared" si="0"/>
        <v>CorridaInf BM1</v>
      </c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</row>
    <row r="20" spans="1:33" s="152" customFormat="1" ht="20.100000000000001" customHeight="1" x14ac:dyDescent="0.2">
      <c r="A20" s="163"/>
      <c r="B20" s="164">
        <f>'Ficha Inscrição'!$F$8</f>
        <v>0</v>
      </c>
      <c r="C20" s="165" t="str">
        <f>IF(ISERROR(INDEX(Escolas,MATCH($N20,Corrida,0))),"",(INDEX(Escolas,MATCH($N20,Corrida,0))))</f>
        <v/>
      </c>
      <c r="D20" s="166" t="s">
        <v>114</v>
      </c>
      <c r="E20" s="165" t="str">
        <f>IF(ISERROR(INDEX(Nomes,MATCH($N20,Corrida,0))),"",(INDEX(Nomes,MATCH($N20,Corrida,0))))</f>
        <v/>
      </c>
      <c r="F20" s="166" t="str">
        <f>IF(ISERROR(INDEX(Anos,MATCH($N20,Corrida,0))),"",(INDEX(Anos,MATCH($N20,Corrida,0))))</f>
        <v/>
      </c>
      <c r="G20" s="163" t="s">
        <v>116</v>
      </c>
      <c r="H20" s="167" t="s">
        <v>87</v>
      </c>
      <c r="I20" s="160"/>
      <c r="J20" s="161"/>
      <c r="K20" s="162"/>
      <c r="L20" s="162"/>
      <c r="M20" s="151">
        <v>2</v>
      </c>
      <c r="N20" s="151" t="str">
        <f t="shared" si="0"/>
        <v>CorridaInf BM2</v>
      </c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</row>
    <row r="21" spans="1:33" s="152" customFormat="1" ht="20.100000000000001" customHeight="1" x14ac:dyDescent="0.2">
      <c r="A21" s="163"/>
      <c r="B21" s="164">
        <f>'Ficha Inscrição'!$F$8</f>
        <v>0</v>
      </c>
      <c r="C21" s="165" t="str">
        <f>IF(ISERROR(INDEX(Escolas,MATCH($N21,Salto,0))),"",(INDEX(Escolas,MATCH($N21,Salto,0))))</f>
        <v/>
      </c>
      <c r="D21" s="166" t="s">
        <v>117</v>
      </c>
      <c r="E21" s="165" t="str">
        <f>IF(ISERROR(INDEX(Nomes,MATCH($N21,Salto,0))),"",(INDEX(Nomes,MATCH($N21,Salto,0))))</f>
        <v/>
      </c>
      <c r="F21" s="166" t="str">
        <f>IF(ISERROR(INDEX(Anos,MATCH($N21,Salto,0))),"",(INDEX(Anos,MATCH($N21,Salto,0))))</f>
        <v/>
      </c>
      <c r="G21" s="163" t="s">
        <v>116</v>
      </c>
      <c r="H21" s="167" t="s">
        <v>87</v>
      </c>
      <c r="I21" s="160"/>
      <c r="J21" s="161"/>
      <c r="K21" s="162"/>
      <c r="L21" s="162"/>
      <c r="M21" s="151">
        <v>1</v>
      </c>
      <c r="N21" s="151" t="str">
        <f t="shared" si="0"/>
        <v>SaltoInf BM1</v>
      </c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</row>
    <row r="22" spans="1:33" s="152" customFormat="1" ht="20.100000000000001" customHeight="1" x14ac:dyDescent="0.2">
      <c r="A22" s="163"/>
      <c r="B22" s="164">
        <f>'Ficha Inscrição'!$F$8</f>
        <v>0</v>
      </c>
      <c r="C22" s="165" t="str">
        <f>IF(ISERROR(INDEX(Escolas,MATCH($N22,km,0))),"",(INDEX(Escolas,MATCH($N22,km,0))))</f>
        <v/>
      </c>
      <c r="D22" s="166" t="s">
        <v>118</v>
      </c>
      <c r="E22" s="165" t="str">
        <f>IF(ISERROR(INDEX(Nomes,MATCH($N22,km,0))),"",(INDEX(Nomes,MATCH($N22,km,0))))</f>
        <v/>
      </c>
      <c r="F22" s="166" t="str">
        <f>IF(ISERROR(INDEX(Anos,MATCH($N22,km,0))),"",(INDEX(Anos,MATCH($N22,km,0))))</f>
        <v/>
      </c>
      <c r="G22" s="163" t="s">
        <v>116</v>
      </c>
      <c r="H22" s="167" t="s">
        <v>87</v>
      </c>
      <c r="I22" s="160"/>
      <c r="J22" s="161"/>
      <c r="K22" s="162"/>
      <c r="L22" s="162"/>
      <c r="M22" s="151">
        <v>1</v>
      </c>
      <c r="N22" s="151" t="str">
        <f t="shared" si="0"/>
        <v>kmInf BM1</v>
      </c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</row>
    <row r="23" spans="1:33" s="152" customFormat="1" ht="20.100000000000001" customHeight="1" x14ac:dyDescent="0.2">
      <c r="A23" s="155"/>
      <c r="B23" s="156">
        <f>'Ficha Inscrição'!$F$8</f>
        <v>0</v>
      </c>
      <c r="C23" s="157" t="str">
        <f>IF(ISERROR(INDEX(Escolas,MATCH($N23,Corrida,0))),"",(INDEX(Escolas,MATCH($N23,Corrida,0))))</f>
        <v/>
      </c>
      <c r="D23" s="158" t="s">
        <v>114</v>
      </c>
      <c r="E23" s="157" t="str">
        <f>IF(ISERROR(INDEX(Nomes,MATCH($N23,Corrida,0))),"",(INDEX(Nomes,MATCH($N23,Corrida,0))))</f>
        <v/>
      </c>
      <c r="F23" s="158" t="str">
        <f>IF(ISERROR(INDEX(Anos,MATCH($N23,Corrida,0))),"",(INDEX(Anos,MATCH($N23,Corrida,0))))</f>
        <v/>
      </c>
      <c r="G23" s="159" t="s">
        <v>119</v>
      </c>
      <c r="H23" s="159" t="s">
        <v>86</v>
      </c>
      <c r="I23" s="160"/>
      <c r="J23" s="161"/>
      <c r="K23" s="168"/>
      <c r="L23" s="168"/>
      <c r="M23" s="150">
        <v>1</v>
      </c>
      <c r="N23" s="151" t="str">
        <f t="shared" si="0"/>
        <v>CorridaIniF1</v>
      </c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</row>
    <row r="24" spans="1:33" s="152" customFormat="1" ht="20.100000000000001" customHeight="1" x14ac:dyDescent="0.2">
      <c r="A24" s="155"/>
      <c r="B24" s="156">
        <f>'Ficha Inscrição'!$F$8</f>
        <v>0</v>
      </c>
      <c r="C24" s="157" t="str">
        <f>IF(ISERROR(INDEX(Escolas,MATCH($N24,Corrida,0))),"",(INDEX(Escolas,MATCH($N24,Corrida,0))))</f>
        <v/>
      </c>
      <c r="D24" s="158" t="s">
        <v>114</v>
      </c>
      <c r="E24" s="157" t="str">
        <f>IF(ISERROR(INDEX(Nomes,MATCH($N24,Corrida,0))),"",(INDEX(Nomes,MATCH($N24,Corrida,0))))</f>
        <v/>
      </c>
      <c r="F24" s="158" t="str">
        <f>IF(ISERROR(INDEX(Anos,MATCH($N24,Corrida,0))),"",(INDEX(Anos,MATCH($N24,Corrida,0))))</f>
        <v/>
      </c>
      <c r="G24" s="159" t="s">
        <v>119</v>
      </c>
      <c r="H24" s="159" t="s">
        <v>86</v>
      </c>
      <c r="I24" s="160"/>
      <c r="J24" s="161"/>
      <c r="K24" s="168"/>
      <c r="L24" s="168"/>
      <c r="M24" s="151">
        <v>2</v>
      </c>
      <c r="N24" s="151" t="str">
        <f t="shared" si="0"/>
        <v>CorridaIniF2</v>
      </c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</row>
    <row r="25" spans="1:33" s="152" customFormat="1" ht="20.100000000000001" customHeight="1" x14ac:dyDescent="0.2">
      <c r="A25" s="155"/>
      <c r="B25" s="156">
        <f>'Ficha Inscrição'!$F$8</f>
        <v>0</v>
      </c>
      <c r="C25" s="157" t="str">
        <f>IF(ISERROR(INDEX(Escolas,MATCH($N25,Salto,0))),"",(INDEX(Escolas,MATCH($N25,Salto,0))))</f>
        <v/>
      </c>
      <c r="D25" s="158" t="s">
        <v>117</v>
      </c>
      <c r="E25" s="157" t="str">
        <f>IF(ISERROR(INDEX(Nomes,MATCH($N25,Salto,0))),"",(INDEX(Nomes,MATCH($N25,Salto,0))))</f>
        <v/>
      </c>
      <c r="F25" s="158" t="str">
        <f>IF(ISERROR(INDEX(Anos,MATCH($N25,Salto,0))),"",(INDEX(Anos,MATCH($N25,Salto,0))))</f>
        <v/>
      </c>
      <c r="G25" s="159" t="s">
        <v>119</v>
      </c>
      <c r="H25" s="159" t="s">
        <v>86</v>
      </c>
      <c r="I25" s="160"/>
      <c r="J25" s="161"/>
      <c r="K25" s="168"/>
      <c r="L25" s="168"/>
      <c r="M25" s="151">
        <v>1</v>
      </c>
      <c r="N25" s="151" t="str">
        <f t="shared" si="0"/>
        <v>SaltoIniF1</v>
      </c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</row>
    <row r="26" spans="1:33" s="152" customFormat="1" ht="20.100000000000001" customHeight="1" x14ac:dyDescent="0.2">
      <c r="A26" s="155"/>
      <c r="B26" s="156">
        <f>'Ficha Inscrição'!$F$8</f>
        <v>0</v>
      </c>
      <c r="C26" s="157" t="str">
        <f>IF(ISERROR(INDEX(Escolas,MATCH($N26,km,0))),"",(INDEX(Escolas,MATCH($N26,km,0))))</f>
        <v/>
      </c>
      <c r="D26" s="158" t="s">
        <v>118</v>
      </c>
      <c r="E26" s="157" t="str">
        <f>IF(ISERROR(INDEX(Nomes,MATCH($N26,km,0))),"",(INDEX(Nomes,MATCH($N26,km,0))))</f>
        <v/>
      </c>
      <c r="F26" s="158" t="str">
        <f>IF(ISERROR(INDEX(Anos,MATCH($N26,km,0))),"",(INDEX(Anos,MATCH($N26,km,0))))</f>
        <v/>
      </c>
      <c r="G26" s="159" t="s">
        <v>119</v>
      </c>
      <c r="H26" s="159" t="s">
        <v>86</v>
      </c>
      <c r="I26" s="160"/>
      <c r="J26" s="161"/>
      <c r="K26" s="168"/>
      <c r="L26" s="168"/>
      <c r="M26" s="151">
        <v>1</v>
      </c>
      <c r="N26" s="151" t="str">
        <f t="shared" si="0"/>
        <v>kmIniF1</v>
      </c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</row>
    <row r="27" spans="1:33" s="152" customFormat="1" ht="20.100000000000001" customHeight="1" x14ac:dyDescent="0.2">
      <c r="A27" s="155"/>
      <c r="B27" s="156">
        <f>'Ficha Inscrição'!$F$8</f>
        <v>0</v>
      </c>
      <c r="C27" s="157" t="str">
        <f>IF(ISERROR(INDEX(Escolas,MATCH($N27,Lanc,0))),"",(INDEX(Escolas,MATCH($N27,Lanc,0))))</f>
        <v/>
      </c>
      <c r="D27" s="158" t="s">
        <v>120</v>
      </c>
      <c r="E27" s="157" t="str">
        <f>IF(ISERROR(INDEX(Nomes,MATCH($N27,Lanc,0))),"",(INDEX(Nomes,MATCH($N27,Lanc,0))))</f>
        <v/>
      </c>
      <c r="F27" s="158" t="str">
        <f>IF(ISERROR(INDEX(Anos,MATCH($N27,Lanc,0))),"",(INDEX(Anos,MATCH($N27,Lanc,0))))</f>
        <v/>
      </c>
      <c r="G27" s="159" t="s">
        <v>119</v>
      </c>
      <c r="H27" s="159" t="s">
        <v>86</v>
      </c>
      <c r="I27" s="160"/>
      <c r="J27" s="161"/>
      <c r="K27" s="168"/>
      <c r="L27" s="168"/>
      <c r="M27" s="151">
        <v>1</v>
      </c>
      <c r="N27" s="151" t="str">
        <f t="shared" si="0"/>
        <v>LancIniF1</v>
      </c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</row>
    <row r="28" spans="1:33" s="152" customFormat="1" ht="20.100000000000001" customHeight="1" x14ac:dyDescent="0.2">
      <c r="A28" s="163"/>
      <c r="B28" s="164">
        <f>'Ficha Inscrição'!$F$8</f>
        <v>0</v>
      </c>
      <c r="C28" s="165" t="str">
        <f>IF(ISERROR(INDEX(Escolas,MATCH($N28,Corrida,0))),"",(INDEX(Escolas,MATCH($N28,Corrida,0))))</f>
        <v/>
      </c>
      <c r="D28" s="166" t="s">
        <v>114</v>
      </c>
      <c r="E28" s="165" t="str">
        <f>IF(ISERROR(INDEX(Nomes,MATCH($N28,Corrida,0))),"",(INDEX(Nomes,MATCH($N28,Corrida,0))))</f>
        <v/>
      </c>
      <c r="F28" s="166" t="str">
        <f>IF(ISERROR(INDEX(Anos,MATCH($N28,Corrida,0))),"",(INDEX(Anos,MATCH($N28,Corrida,0))))</f>
        <v/>
      </c>
      <c r="G28" s="167" t="s">
        <v>119</v>
      </c>
      <c r="H28" s="167" t="s">
        <v>87</v>
      </c>
      <c r="I28" s="160"/>
      <c r="J28" s="161"/>
      <c r="K28" s="168"/>
      <c r="L28" s="168"/>
      <c r="M28" s="150">
        <v>1</v>
      </c>
      <c r="N28" s="151" t="str">
        <f t="shared" si="0"/>
        <v>CorridaIniM1</v>
      </c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</row>
    <row r="29" spans="1:33" s="152" customFormat="1" ht="20.100000000000001" customHeight="1" x14ac:dyDescent="0.2">
      <c r="A29" s="163"/>
      <c r="B29" s="164">
        <f>'Ficha Inscrição'!$F$8</f>
        <v>0</v>
      </c>
      <c r="C29" s="165" t="str">
        <f>IF(ISERROR(INDEX(Escolas,MATCH($N29,Corrida,0))),"",(INDEX(Escolas,MATCH($N29,Corrida,0))))</f>
        <v/>
      </c>
      <c r="D29" s="166" t="s">
        <v>114</v>
      </c>
      <c r="E29" s="165" t="str">
        <f>IF(ISERROR(INDEX(Nomes,MATCH($N29,Corrida,0))),"",(INDEX(Nomes,MATCH($N29,Corrida,0))))</f>
        <v/>
      </c>
      <c r="F29" s="166" t="str">
        <f>IF(ISERROR(INDEX(Anos,MATCH($N29,Corrida,0))),"",(INDEX(Anos,MATCH($N29,Corrida,0))))</f>
        <v/>
      </c>
      <c r="G29" s="167" t="s">
        <v>119</v>
      </c>
      <c r="H29" s="167" t="s">
        <v>87</v>
      </c>
      <c r="I29" s="160"/>
      <c r="J29" s="161"/>
      <c r="K29" s="168"/>
      <c r="L29" s="168"/>
      <c r="M29" s="151">
        <v>2</v>
      </c>
      <c r="N29" s="151" t="str">
        <f t="shared" si="0"/>
        <v>CorridaIniM2</v>
      </c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</row>
    <row r="30" spans="1:33" s="152" customFormat="1" ht="20.100000000000001" customHeight="1" x14ac:dyDescent="0.2">
      <c r="A30" s="163"/>
      <c r="B30" s="164">
        <f>'Ficha Inscrição'!$F$8</f>
        <v>0</v>
      </c>
      <c r="C30" s="165" t="str">
        <f>IF(ISERROR(INDEX(Escolas,MATCH($N30,Salto,0))),"",(INDEX(Escolas,MATCH($N30,Salto,0))))</f>
        <v/>
      </c>
      <c r="D30" s="166" t="s">
        <v>117</v>
      </c>
      <c r="E30" s="165" t="str">
        <f>IF(ISERROR(INDEX(Nomes,MATCH($N30,Salto,0))),"",(INDEX(Nomes,MATCH($N30,Salto,0))))</f>
        <v/>
      </c>
      <c r="F30" s="166" t="str">
        <f>IF(ISERROR(INDEX(Anos,MATCH($N30,Salto,0))),"",(INDEX(Anos,MATCH($N30,Salto,0))))</f>
        <v/>
      </c>
      <c r="G30" s="167" t="s">
        <v>119</v>
      </c>
      <c r="H30" s="167" t="s">
        <v>87</v>
      </c>
      <c r="I30" s="160"/>
      <c r="J30" s="161"/>
      <c r="K30" s="168"/>
      <c r="L30" s="168"/>
      <c r="M30" s="151">
        <v>1</v>
      </c>
      <c r="N30" s="151" t="str">
        <f t="shared" si="0"/>
        <v>SaltoIniM1</v>
      </c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</row>
    <row r="31" spans="1:33" s="152" customFormat="1" ht="20.100000000000001" customHeight="1" x14ac:dyDescent="0.2">
      <c r="A31" s="163"/>
      <c r="B31" s="164">
        <f>'Ficha Inscrição'!$F$8</f>
        <v>0</v>
      </c>
      <c r="C31" s="165" t="str">
        <f>IF(ISERROR(INDEX(Escolas,MATCH($N31,km,0))),"",(INDEX(Escolas,MATCH($N31,km,0))))</f>
        <v/>
      </c>
      <c r="D31" s="166" t="s">
        <v>118</v>
      </c>
      <c r="E31" s="165" t="str">
        <f>IF(ISERROR(INDEX(Nomes,MATCH($N31,km,0))),"",(INDEX(Nomes,MATCH($N31,km,0))))</f>
        <v/>
      </c>
      <c r="F31" s="166" t="str">
        <f>IF(ISERROR(INDEX(Anos,MATCH($N31,km,0))),"",(INDEX(Anos,MATCH($N31,km,0))))</f>
        <v/>
      </c>
      <c r="G31" s="167" t="s">
        <v>119</v>
      </c>
      <c r="H31" s="167" t="s">
        <v>87</v>
      </c>
      <c r="I31" s="160"/>
      <c r="J31" s="161"/>
      <c r="K31" s="168"/>
      <c r="L31" s="169"/>
      <c r="M31" s="151">
        <v>1</v>
      </c>
      <c r="N31" s="151" t="str">
        <f t="shared" si="0"/>
        <v>kmIniM1</v>
      </c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</row>
    <row r="32" spans="1:33" s="152" customFormat="1" ht="20.100000000000001" customHeight="1" x14ac:dyDescent="0.2">
      <c r="A32" s="163"/>
      <c r="B32" s="164">
        <f>'Ficha Inscrição'!$F$8</f>
        <v>0</v>
      </c>
      <c r="C32" s="165" t="str">
        <f>IF(ISERROR(INDEX(Escolas,MATCH($N32,Lanc,0))),"",(INDEX(Escolas,MATCH($N32,Lanc,0))))</f>
        <v/>
      </c>
      <c r="D32" s="166" t="s">
        <v>120</v>
      </c>
      <c r="E32" s="165" t="str">
        <f>IF(ISERROR(INDEX(Nomes,MATCH($N32,Lanc,0))),"",(INDEX(Nomes,MATCH($N32,Lanc,0))))</f>
        <v/>
      </c>
      <c r="F32" s="166" t="str">
        <f>IF(ISERROR(INDEX(Anos,MATCH($N32,Lanc,0))),"",(INDEX(Anos,MATCH($N32,Lanc,0))))</f>
        <v/>
      </c>
      <c r="G32" s="167" t="s">
        <v>119</v>
      </c>
      <c r="H32" s="167" t="s">
        <v>87</v>
      </c>
      <c r="I32" s="160"/>
      <c r="J32" s="161"/>
      <c r="K32" s="168"/>
      <c r="L32" s="169"/>
      <c r="M32" s="151">
        <v>1</v>
      </c>
      <c r="N32" s="151" t="str">
        <f t="shared" si="0"/>
        <v>LancIniM1</v>
      </c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</row>
    <row r="33" spans="1:33" s="152" customFormat="1" ht="20.100000000000001" customHeight="1" x14ac:dyDescent="0.2">
      <c r="A33" s="155"/>
      <c r="B33" s="156">
        <f>'Ficha Inscrição'!$F$8</f>
        <v>0</v>
      </c>
      <c r="C33" s="157" t="str">
        <f>IF(ISERROR(INDEX(Escolas,MATCH($N33,Corrida,0))),"",(INDEX(Escolas,MATCH($N33,Corrida,0))))</f>
        <v/>
      </c>
      <c r="D33" s="158" t="s">
        <v>114</v>
      </c>
      <c r="E33" s="157" t="str">
        <f>IF(ISERROR(INDEX(Nomes,MATCH($N33,Corrida,0))),"",(INDEX(Nomes,MATCH($N33,Corrida,0))))</f>
        <v/>
      </c>
      <c r="F33" s="158" t="str">
        <f>IF(ISERROR(INDEX(Anos,MATCH($N33,Corrida,0))),"",(INDEX(Anos,MATCH($N33,Corrida,0))))</f>
        <v/>
      </c>
      <c r="G33" s="155" t="s">
        <v>121</v>
      </c>
      <c r="H33" s="159" t="s">
        <v>86</v>
      </c>
      <c r="I33" s="160"/>
      <c r="J33" s="161"/>
      <c r="K33" s="162"/>
      <c r="L33" s="162"/>
      <c r="M33" s="150">
        <v>1</v>
      </c>
      <c r="N33" s="151" t="str">
        <f t="shared" si="0"/>
        <v>CorridaJuvF1</v>
      </c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</row>
    <row r="34" spans="1:33" s="152" customFormat="1" ht="20.100000000000001" customHeight="1" x14ac:dyDescent="0.2">
      <c r="A34" s="155"/>
      <c r="B34" s="156">
        <f>'Ficha Inscrição'!$F$8</f>
        <v>0</v>
      </c>
      <c r="C34" s="157" t="str">
        <f>IF(ISERROR(INDEX(Escolas,MATCH($N34,Corrida,0))),"",(INDEX(Escolas,MATCH($N34,Corrida,0))))</f>
        <v/>
      </c>
      <c r="D34" s="158" t="s">
        <v>114</v>
      </c>
      <c r="E34" s="157" t="str">
        <f>IF(ISERROR(INDEX(Nomes,MATCH($N34,Corrida,0))),"",(INDEX(Nomes,MATCH($N34,Corrida,0))))</f>
        <v/>
      </c>
      <c r="F34" s="158" t="str">
        <f>IF(ISERROR(INDEX(Anos,MATCH($N34,Corrida,0))),"",(INDEX(Anos,MATCH($N34,Corrida,0))))</f>
        <v/>
      </c>
      <c r="G34" s="155" t="s">
        <v>121</v>
      </c>
      <c r="H34" s="159" t="s">
        <v>86</v>
      </c>
      <c r="I34" s="160"/>
      <c r="J34" s="161"/>
      <c r="K34" s="162"/>
      <c r="L34" s="162"/>
      <c r="M34" s="151">
        <v>2</v>
      </c>
      <c r="N34" s="151" t="str">
        <f t="shared" si="0"/>
        <v>CorridaJuvF2</v>
      </c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</row>
    <row r="35" spans="1:33" s="152" customFormat="1" ht="20.100000000000001" customHeight="1" x14ac:dyDescent="0.2">
      <c r="A35" s="155"/>
      <c r="B35" s="156">
        <f>'Ficha Inscrição'!$F$8</f>
        <v>0</v>
      </c>
      <c r="C35" s="157" t="str">
        <f>IF(ISERROR(INDEX(Escolas,MATCH($N35,Salto,0))),"",(INDEX(Escolas,MATCH($N35,Salto,0))))</f>
        <v/>
      </c>
      <c r="D35" s="158" t="s">
        <v>117</v>
      </c>
      <c r="E35" s="157" t="str">
        <f>IF(ISERROR(INDEX(Nomes,MATCH($N35,Salto,0))),"",(INDEX(Nomes,MATCH($N35,Salto,0))))</f>
        <v/>
      </c>
      <c r="F35" s="158" t="str">
        <f>IF(ISERROR(INDEX(Anos,MATCH($N35,Salto,0))),"",(INDEX(Anos,MATCH($N35,Salto,0))))</f>
        <v/>
      </c>
      <c r="G35" s="155" t="s">
        <v>121</v>
      </c>
      <c r="H35" s="159" t="s">
        <v>86</v>
      </c>
      <c r="I35" s="160"/>
      <c r="J35" s="161"/>
      <c r="K35" s="162"/>
      <c r="L35" s="162"/>
      <c r="M35" s="151">
        <v>1</v>
      </c>
      <c r="N35" s="151" t="str">
        <f t="shared" si="0"/>
        <v>SaltoJuvF1</v>
      </c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</row>
    <row r="36" spans="1:33" s="152" customFormat="1" ht="20.100000000000001" customHeight="1" x14ac:dyDescent="0.2">
      <c r="A36" s="155"/>
      <c r="B36" s="156">
        <f>'Ficha Inscrição'!$F$8</f>
        <v>0</v>
      </c>
      <c r="C36" s="157" t="str">
        <f>IF(ISERROR(INDEX(Escolas,MATCH($N36,km,0))),"",(INDEX(Escolas,MATCH($N36,km,0))))</f>
        <v/>
      </c>
      <c r="D36" s="158" t="s">
        <v>118</v>
      </c>
      <c r="E36" s="157" t="str">
        <f>IF(ISERROR(INDEX(Nomes,MATCH($N36,km,0))),"",(INDEX(Nomes,MATCH($N36,km,0))))</f>
        <v/>
      </c>
      <c r="F36" s="158" t="str">
        <f>IF(ISERROR(INDEX(Anos,MATCH($N36,km,0))),"",(INDEX(Anos,MATCH($N36,km,0))))</f>
        <v/>
      </c>
      <c r="G36" s="155" t="s">
        <v>121</v>
      </c>
      <c r="H36" s="159" t="s">
        <v>86</v>
      </c>
      <c r="I36" s="160"/>
      <c r="J36" s="161"/>
      <c r="K36" s="162"/>
      <c r="L36" s="162"/>
      <c r="M36" s="151">
        <v>1</v>
      </c>
      <c r="N36" s="151" t="str">
        <f t="shared" si="0"/>
        <v>kmJuvF1</v>
      </c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</row>
    <row r="37" spans="1:33" s="152" customFormat="1" ht="20.100000000000001" customHeight="1" x14ac:dyDescent="0.2">
      <c r="A37" s="163"/>
      <c r="B37" s="164">
        <f>'Ficha Inscrição'!$F$8</f>
        <v>0</v>
      </c>
      <c r="C37" s="165" t="str">
        <f>IF(ISERROR(INDEX(Escolas,MATCH($N37,Corrida,0))),"",(INDEX(Escolas,MATCH($N37,Corrida,0))))</f>
        <v/>
      </c>
      <c r="D37" s="166" t="s">
        <v>114</v>
      </c>
      <c r="E37" s="165" t="str">
        <f>IF(ISERROR(INDEX(Nomes,MATCH($N37,Corrida,0))),"",(INDEX(Nomes,MATCH($N37,Corrida,0))))</f>
        <v/>
      </c>
      <c r="F37" s="166" t="str">
        <f>IF(ISERROR(INDEX(Anos,MATCH($N37,Corrida,0))),"",(INDEX(Anos,MATCH($N37,Corrida,0))))</f>
        <v/>
      </c>
      <c r="G37" s="163" t="s">
        <v>121</v>
      </c>
      <c r="H37" s="167" t="s">
        <v>87</v>
      </c>
      <c r="I37" s="160"/>
      <c r="J37" s="161"/>
      <c r="K37" s="162"/>
      <c r="L37" s="162"/>
      <c r="M37" s="150">
        <v>1</v>
      </c>
      <c r="N37" s="151" t="str">
        <f t="shared" si="0"/>
        <v>CorridaJuvM1</v>
      </c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</row>
    <row r="38" spans="1:33" s="152" customFormat="1" ht="20.100000000000001" customHeight="1" x14ac:dyDescent="0.2">
      <c r="A38" s="163"/>
      <c r="B38" s="164">
        <f>'Ficha Inscrição'!$F$8</f>
        <v>0</v>
      </c>
      <c r="C38" s="165" t="str">
        <f>IF(ISERROR(INDEX(Escolas,MATCH($N38,Corrida,0))),"",(INDEX(Escolas,MATCH($N38,Corrida,0))))</f>
        <v/>
      </c>
      <c r="D38" s="166" t="s">
        <v>114</v>
      </c>
      <c r="E38" s="165" t="str">
        <f>IF(ISERROR(INDEX(Nomes,MATCH($N38,Corrida,0))),"",(INDEX(Nomes,MATCH($N38,Corrida,0))))</f>
        <v/>
      </c>
      <c r="F38" s="166" t="str">
        <f>IF(ISERROR(INDEX(Anos,MATCH($N38,Corrida,0))),"",(INDEX(Anos,MATCH($N38,Corrida,0))))</f>
        <v/>
      </c>
      <c r="G38" s="163" t="s">
        <v>121</v>
      </c>
      <c r="H38" s="167" t="s">
        <v>87</v>
      </c>
      <c r="I38" s="160"/>
      <c r="J38" s="161"/>
      <c r="K38" s="162"/>
      <c r="L38" s="162"/>
      <c r="M38" s="151">
        <v>2</v>
      </c>
      <c r="N38" s="151" t="str">
        <f t="shared" si="0"/>
        <v>CorridaJuvM2</v>
      </c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</row>
    <row r="39" spans="1:33" s="152" customFormat="1" ht="20.100000000000001" customHeight="1" x14ac:dyDescent="0.2">
      <c r="A39" s="163"/>
      <c r="B39" s="164">
        <f>'Ficha Inscrição'!$F$8</f>
        <v>0</v>
      </c>
      <c r="C39" s="165" t="str">
        <f>IF(ISERROR(INDEX(Escolas,MATCH($N39,Salto,0))),"",(INDEX(Escolas,MATCH($N39,Salto,0))))</f>
        <v/>
      </c>
      <c r="D39" s="166" t="s">
        <v>117</v>
      </c>
      <c r="E39" s="165" t="str">
        <f>IF(ISERROR(INDEX(Nomes,MATCH($N39,Salto,0))),"",(INDEX(Nomes,MATCH($N39,Salto,0))))</f>
        <v/>
      </c>
      <c r="F39" s="166" t="str">
        <f>IF(ISERROR(INDEX(Anos,MATCH($N39,Salto,0))),"",(INDEX(Anos,MATCH($N39,Salto,0))))</f>
        <v/>
      </c>
      <c r="G39" s="163" t="s">
        <v>121</v>
      </c>
      <c r="H39" s="167" t="s">
        <v>87</v>
      </c>
      <c r="I39" s="160"/>
      <c r="J39" s="161"/>
      <c r="K39" s="162"/>
      <c r="L39" s="162"/>
      <c r="M39" s="151">
        <v>1</v>
      </c>
      <c r="N39" s="151" t="str">
        <f t="shared" si="0"/>
        <v>SaltoJuvM1</v>
      </c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</row>
    <row r="40" spans="1:33" s="152" customFormat="1" ht="20.100000000000001" customHeight="1" x14ac:dyDescent="0.2">
      <c r="A40" s="163"/>
      <c r="B40" s="164">
        <f>'Ficha Inscrição'!$F$8</f>
        <v>0</v>
      </c>
      <c r="C40" s="165" t="str">
        <f>IF(ISERROR(INDEX(Escolas,MATCH($N40,km,0))),"",(INDEX(Escolas,MATCH($N40,km,0))))</f>
        <v/>
      </c>
      <c r="D40" s="166" t="s">
        <v>118</v>
      </c>
      <c r="E40" s="165" t="str">
        <f>IF(ISERROR(INDEX(Nomes,MATCH($N40,km,0))),"",(INDEX(Nomes,MATCH($N40,km,0))))</f>
        <v/>
      </c>
      <c r="F40" s="166" t="str">
        <f>IF(ISERROR(INDEX(Anos,MATCH($N40,km,0))),"",(INDEX(Anos,MATCH($N40,km,0))))</f>
        <v/>
      </c>
      <c r="G40" s="163" t="s">
        <v>121</v>
      </c>
      <c r="H40" s="167" t="s">
        <v>87</v>
      </c>
      <c r="I40" s="160"/>
      <c r="J40" s="161"/>
      <c r="K40" s="162"/>
      <c r="L40" s="162"/>
      <c r="M40" s="151">
        <v>1</v>
      </c>
      <c r="N40" s="151" t="str">
        <f t="shared" si="0"/>
        <v>kmJuvM1</v>
      </c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  <c r="AF40" s="151"/>
      <c r="AG40" s="151"/>
    </row>
    <row r="41" spans="1:33" s="152" customFormat="1" ht="20.100000000000001" customHeight="1" x14ac:dyDescent="0.2">
      <c r="A41" s="147"/>
      <c r="B41" s="154">
        <f>'Ficha Inscrição'!$F$8</f>
        <v>0</v>
      </c>
      <c r="C41" s="148" t="str">
        <f>IF(ISERROR(INDEX(Escolas,MATCH($N41,Lanc,0))),"",(INDEX(Escolas,MATCH($N41,Lanc,0))))</f>
        <v/>
      </c>
      <c r="D41" s="149" t="s">
        <v>120</v>
      </c>
      <c r="E41" s="148" t="str">
        <f>IF(ISERROR(INDEX(Nomes,MATCH($N41,Lanc,0))),"",(INDEX(Nomes,MATCH($N41,Lanc,0))))</f>
        <v/>
      </c>
      <c r="F41" s="149" t="str">
        <f>IF(ISERROR(INDEX(Anos,MATCH($N41,Lanc,0))),"",(INDEX(Anos,MATCH($N41,Lanc,0))))</f>
        <v/>
      </c>
      <c r="G41" s="147" t="s">
        <v>109</v>
      </c>
      <c r="H41" s="153" t="s">
        <v>106</v>
      </c>
      <c r="I41" s="160"/>
      <c r="J41" s="161"/>
      <c r="K41" s="168"/>
      <c r="L41" s="169"/>
      <c r="M41" s="151">
        <v>1</v>
      </c>
      <c r="N41" s="151" t="str">
        <f t="shared" si="0"/>
        <v>LancTodosAdaptado1</v>
      </c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</row>
    <row r="42" spans="1:33" s="152" customFormat="1" ht="20.100000000000001" customHeight="1" x14ac:dyDescent="0.2">
      <c r="A42" s="147"/>
      <c r="B42" s="154">
        <f>'Ficha Inscrição'!$F$8</f>
        <v>0</v>
      </c>
      <c r="C42" s="148" t="str">
        <f>IF(ISERROR(INDEX(Escolas,MATCH($N42,Lanc,0))),"",(INDEX(Escolas,MATCH($N42,Lanc,0))))</f>
        <v/>
      </c>
      <c r="D42" s="149" t="s">
        <v>120</v>
      </c>
      <c r="E42" s="148" t="str">
        <f>IF(ISERROR(INDEX(Nomes,MATCH($N42,Lanc,0))),"",(INDEX(Nomes,MATCH($N42,Lanc,0))))</f>
        <v/>
      </c>
      <c r="F42" s="149" t="str">
        <f>IF(ISERROR(INDEX(Anos,MATCH($N42,Lanc,0))),"",(INDEX(Anos,MATCH($N42,Lanc,0))))</f>
        <v/>
      </c>
      <c r="G42" s="147" t="s">
        <v>109</v>
      </c>
      <c r="H42" s="153" t="s">
        <v>106</v>
      </c>
      <c r="I42" s="160"/>
      <c r="J42" s="161"/>
      <c r="K42" s="168"/>
      <c r="L42" s="169"/>
      <c r="M42" s="151">
        <v>2</v>
      </c>
      <c r="N42" s="151" t="str">
        <f t="shared" si="0"/>
        <v>LancTodosAdaptado2</v>
      </c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</row>
    <row r="43" spans="1:33" s="51" customFormat="1" x14ac:dyDescent="0.2">
      <c r="A43" s="51">
        <v>1999</v>
      </c>
    </row>
    <row r="44" spans="1:33" s="51" customFormat="1" x14ac:dyDescent="0.2">
      <c r="A44" s="51">
        <v>2000</v>
      </c>
    </row>
    <row r="45" spans="1:33" s="51" customFormat="1" x14ac:dyDescent="0.2">
      <c r="A45" s="51">
        <v>2001</v>
      </c>
    </row>
    <row r="46" spans="1:33" s="51" customFormat="1" x14ac:dyDescent="0.2">
      <c r="A46" s="51">
        <v>2002</v>
      </c>
    </row>
    <row r="47" spans="1:33" s="51" customFormat="1" x14ac:dyDescent="0.2">
      <c r="A47" s="51">
        <v>2003</v>
      </c>
    </row>
    <row r="48" spans="1:33" s="51" customFormat="1" x14ac:dyDescent="0.2">
      <c r="A48" s="51">
        <v>2004</v>
      </c>
    </row>
    <row r="49" spans="1:1" s="51" customFormat="1" x14ac:dyDescent="0.2">
      <c r="A49" s="51">
        <v>2005</v>
      </c>
    </row>
    <row r="50" spans="1:1" s="51" customFormat="1" x14ac:dyDescent="0.2">
      <c r="A50" s="51">
        <v>2006</v>
      </c>
    </row>
  </sheetData>
  <autoFilter ref="B6:L40"/>
  <mergeCells count="2">
    <mergeCell ref="A2:L2"/>
    <mergeCell ref="A3:L4"/>
  </mergeCells>
  <printOptions horizontalCentered="1"/>
  <pageMargins left="0.19685039370078741" right="0.19685039370078741" top="0.27559055118110237" bottom="0.27559055118110237" header="0.51181102362204722" footer="0.51181102362204722"/>
  <pageSetup paperSize="9" scale="70" firstPageNumber="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21</vt:i4>
      </vt:variant>
    </vt:vector>
  </HeadingPairs>
  <TitlesOfParts>
    <vt:vector size="24" baseType="lpstr">
      <vt:lpstr>Ficha Inscrição</vt:lpstr>
      <vt:lpstr>Fase Escola</vt:lpstr>
      <vt:lpstr>Prova</vt:lpstr>
      <vt:lpstr>_FiltrarBaseDados</vt:lpstr>
      <vt:lpstr>Adap</vt:lpstr>
      <vt:lpstr>Anos</vt:lpstr>
      <vt:lpstr>'Ficha Inscrição'!Área_de_Impressão</vt:lpstr>
      <vt:lpstr>Prova!Área_de_Impressão</vt:lpstr>
      <vt:lpstr>Área_de_Impressão</vt:lpstr>
      <vt:lpstr>Corrida</vt:lpstr>
      <vt:lpstr>Escolas</vt:lpstr>
      <vt:lpstr>km</vt:lpstr>
      <vt:lpstr>Lanc</vt:lpstr>
      <vt:lpstr>Nomes</vt:lpstr>
      <vt:lpstr>Print_Area_1</vt:lpstr>
      <vt:lpstr>ProvasInfA_F</vt:lpstr>
      <vt:lpstr>ProvasInfA_M</vt:lpstr>
      <vt:lpstr>ProvasInfB_F</vt:lpstr>
      <vt:lpstr>ProvasInfB_M</vt:lpstr>
      <vt:lpstr>ProvasIni_F</vt:lpstr>
      <vt:lpstr>ProvasIni_M</vt:lpstr>
      <vt:lpstr>ProvasJuv_F</vt:lpstr>
      <vt:lpstr>ProvasJuv_M</vt:lpstr>
      <vt:lpstr>Salto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Gonçalo</dc:creator>
  <cp:lastModifiedBy>Rui Piedade (DGE)</cp:lastModifiedBy>
  <cp:revision>0</cp:revision>
  <cp:lastPrinted>2016-02-09T03:57:26Z</cp:lastPrinted>
  <dcterms:created xsi:type="dcterms:W3CDTF">2015-04-28T13:44:31Z</dcterms:created>
  <dcterms:modified xsi:type="dcterms:W3CDTF">2017-02-23T15:19:57Z</dcterms:modified>
</cp:coreProperties>
</file>